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0385" windowHeight="9735" tabRatio="801" firstSheet="1" activeTab="7"/>
  </bookViews>
  <sheets>
    <sheet name="Общая информация_В" sheetId="1" r:id="rId1"/>
    <sheet name="Предложение_В" sheetId="2" r:id="rId2"/>
    <sheet name="Общая информация_С" sheetId="3" r:id="rId3"/>
    <sheet name="Предложение _С" sheetId="4" r:id="rId4"/>
    <sheet name="Общая информация_Т" sheetId="5" r:id="rId5"/>
    <sheet name="Предложение_Т" sheetId="6" r:id="rId6"/>
    <sheet name="Общая информация_Э" sheetId="7" r:id="rId7"/>
    <sheet name="Предложение_Э" sheetId="8" r:id="rId8"/>
  </sheets>
  <definedNames>
    <definedName name="_xlnm.Print_Area" localSheetId="7">'Предложение_Э'!$A$1:$I$79</definedName>
  </definedNames>
  <calcPr fullCalcOnLoad="1"/>
</workbook>
</file>

<file path=xl/sharedStrings.xml><?xml version="1.0" encoding="utf-8"?>
<sst xmlns="http://schemas.openxmlformats.org/spreadsheetml/2006/main" count="365" uniqueCount="182">
  <si>
    <t>ПРИЛОЖЕНИЕ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</si>
  <si>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</si>
  <si>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</si>
  <si>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</si>
  <si>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П Р Е Д Л О Ж Е Н И 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</si>
  <si>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</si>
  <si>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</si>
  <si>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</si>
  <si>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</si>
  <si>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</si>
  <si>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</si>
  <si>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</si>
  <si>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</si>
  <si>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</si>
  <si>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</si>
  <si>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</si>
  <si>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</si>
  <si>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</si>
  <si>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</si>
  <si>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 xml:space="preserve">630088, г. Новосибирск, ул. Сибиряков-Гвардейцев,56 </t>
  </si>
  <si>
    <t>546050004</t>
  </si>
  <si>
    <t>Безмельницын Дмитрий Аркадьевич</t>
  </si>
  <si>
    <t>298-92-94</t>
  </si>
  <si>
    <t>298-92-80</t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</si>
  <si>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</si>
  <si>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ПРИЛОЖЕНИЕ №2</t>
  </si>
  <si>
    <t>N п/п</t>
  </si>
  <si>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</si>
  <si>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</si>
  <si>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</si>
  <si>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</si>
  <si>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</si>
  <si>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</si>
  <si>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</si>
  <si>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</si>
  <si>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</si>
  <si>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</si>
  <si>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</si>
  <si>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</si>
  <si>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</si>
  <si>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</si>
  <si>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</si>
  <si>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</si>
  <si>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</si>
  <si>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</si>
  <si>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</si>
  <si>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</si>
  <si>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</si>
  <si>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режимами*(2)</t>
  </si>
  <si>
    <t>МВт</t>
  </si>
  <si>
    <t>3.2.</t>
  </si>
  <si>
    <t>Расчетный объем услуг в части обеспечения надежности*(2)</t>
  </si>
  <si>
    <t>3.3.</t>
  </si>
  <si>
    <t>Заявленная мощность*(3)</t>
  </si>
  <si>
    <t>3.4.</t>
  </si>
  <si>
    <t>Объем полезного отпуска электроэнергии - всего*(3)</t>
  </si>
  <si>
    <t>3.5.</t>
  </si>
  <si>
    <t>Объем полезного отпуска электроэнергии населению и приравненным к нему категориям потребителей*(3)</t>
  </si>
  <si>
    <t>3.6.</t>
  </si>
  <si>
    <t>Норматив потерь электрической энергии (с указанием реквизитов приказа Минэнерго России, которым утверждены нормативы)*(3)</t>
  </si>
  <si>
    <t>3.7.</t>
  </si>
  <si>
    <t>Реквизиты программы энерго-эффективности (кем утверждена, дата утверждения, номер приказа)*(3)</t>
  </si>
  <si>
    <t>3.8.</t>
  </si>
  <si>
    <t>Суммарный объем производства и потребления электрической энергии участниками оптового рынка электрической энергии*(4)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</si>
  <si>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</si>
  <si>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</si>
  <si>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</si>
  <si>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реализацией*(2, 4) подконтрольные расходы*(3) -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</si>
  <si>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</si>
  <si>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</si>
  <si>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</si>
  <si>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</si>
  <si>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</si>
  <si>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4.1*(2, 4); неподконтрольные расходы*(3) - всего*(3)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</si>
  <si>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</si>
  <si>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</si>
  <si>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</si>
  <si>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</si>
  <si>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</si>
  <si>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</si>
  <si>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</si>
  <si>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единиц*(3)</t>
  </si>
  <si>
    <t>у.е.</t>
  </si>
  <si>
    <t>Операционные расходы на условную единицу*(3)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</si>
  <si>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</si>
  <si>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</si>
  <si>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</si>
  <si>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</si>
  <si>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</si>
  <si>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</si>
  <si>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</si>
  <si>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</si>
  <si>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</si>
  <si>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</si>
  <si>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</si>
  <si>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</si>
  <si>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</si>
  <si>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*(1) Базовый период - год, предшествующий расчетному периоду регулирования.</t>
  </si>
  <si>
    <t>*(2) Заполняются организацией, осуществляющей оперативно-диспетчерское управление в электроэнергетике.</t>
  </si>
  <si>
    <t>*(3) Заполняются сетевыми организациями, осуществляющими передачу электрической энергии (мощности) по электрическим сетям.</t>
  </si>
  <si>
    <t>*(4) Заполняются коммерческим оператором оптового рынка электрической энергии (мощности).</t>
  </si>
  <si>
    <t>МВт*ч</t>
  </si>
  <si>
    <t>тыс. кВт*ч</t>
  </si>
  <si>
    <t>Фактические показатели за год, предшествующий базовому периоду</t>
  </si>
  <si>
    <t>Предложения на расчетный период регулирования</t>
  </si>
  <si>
    <t>6.1.</t>
  </si>
  <si>
    <t>Раздел 3. Цены (тарифы) по регулируемым видам деятельности организации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</si>
  <si>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</si>
  <si>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</si>
  <si>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</si>
  <si>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</si>
  <si>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</si>
  <si>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</si>
  <si>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руб./Гкал</t>
  </si>
  <si>
    <t>Показатели, утвержденные на базовый период*</t>
  </si>
  <si>
    <t>1-е полугодие</t>
  </si>
  <si>
    <t>2-е полугодие</t>
  </si>
  <si>
    <t>х</t>
  </si>
  <si>
    <t>руб./кВт в мес.</t>
  </si>
  <si>
    <t>руб./кВтч</t>
  </si>
  <si>
    <t>Формы предоставления информации, подлежащей раскрытию, организациями, осуществляющими услуги по передаче электрической энергии</t>
  </si>
  <si>
    <t>Сайт организации в сети "Интернет"</t>
  </si>
  <si>
    <t>Режим работы регулируемой организации (в т.ч. часы работы диспетчерских служб)</t>
  </si>
  <si>
    <t>с 8.00 до 16.30</t>
  </si>
  <si>
    <t>Вид регулируемой деятельности</t>
  </si>
  <si>
    <t>услуга по передаче электрической энергии</t>
  </si>
  <si>
    <t>Протяженность линий НН (км)</t>
  </si>
  <si>
    <t>elsib@elsib.ru</t>
  </si>
  <si>
    <t>транспортировка питьевой воды</t>
  </si>
  <si>
    <t>Протяжённость водопроводных сетей (в однотрубном исчислении) (км)</t>
  </si>
  <si>
    <t>Количество скважин (штук)</t>
  </si>
  <si>
    <t>3 (в резерве)</t>
  </si>
  <si>
    <t>Количество подкачивающих насосных станций (штук)</t>
  </si>
  <si>
    <t>Транспортировка сточных вод</t>
  </si>
  <si>
    <t>Протяжённость канализационных сетей (в однотрубном исчислении) (км)</t>
  </si>
  <si>
    <t xml:space="preserve">Количество насосных станций и очистных сооружений </t>
  </si>
  <si>
    <t>1шт (насосная станция); 1шт (очистное сооружение)</t>
  </si>
  <si>
    <t>Формы предоставления информации, подлежащей раскрытию, организациями, осуществляющими транспортировку сточных вод</t>
  </si>
  <si>
    <t>Формы предоставления информации, подлежащей раскрытию, организациями, осуществляющими транспортировку питьевой воды</t>
  </si>
  <si>
    <t xml:space="preserve">Формы предоставления информации, подлежащей раскрытию, теплоснабжающими организациями, поставляющими тепловую энергию </t>
  </si>
  <si>
    <t>поставка тепловой энергии</t>
  </si>
  <si>
    <t>Протяженность тепловых сетей в двухтрубном исполнении (км)</t>
  </si>
  <si>
    <t>№ п/п</t>
  </si>
  <si>
    <t>Наименование</t>
  </si>
  <si>
    <t>ед.изм</t>
  </si>
  <si>
    <t>Транспортировка питьевой воды</t>
  </si>
  <si>
    <t>Год</t>
  </si>
  <si>
    <t>-</t>
  </si>
  <si>
    <t>Метод регулирования</t>
  </si>
  <si>
    <t>метод экономически обоснованных расходов</t>
  </si>
  <si>
    <t>Период действия тарифа</t>
  </si>
  <si>
    <t>1 год</t>
  </si>
  <si>
    <t>Расчетная величина тарифа (без НДС)</t>
  </si>
  <si>
    <t>руб/м3</t>
  </si>
  <si>
    <t>Необходимая валовая выручка</t>
  </si>
  <si>
    <t>тыс.руб.</t>
  </si>
  <si>
    <t>Годовой объем оказываемых услуг всего (полезный отпуск), в т.ч.:</t>
  </si>
  <si>
    <t>тыс.м3</t>
  </si>
  <si>
    <t>сторонним потребителям</t>
  </si>
  <si>
    <t>Реквизиты и наименование положения о закупках организации</t>
  </si>
  <si>
    <t>НВВ</t>
  </si>
  <si>
    <t>тыс. руб.</t>
  </si>
  <si>
    <t>Одноставочный тариф</t>
  </si>
  <si>
    <t>Годовой объем (полезный отпуск тепловой энергии) оказываемых услуг всего, в т.ч.:</t>
  </si>
  <si>
    <t>тыс.Гкал</t>
  </si>
  <si>
    <t>Научно-производственное объединение "ЭЛСИБ" публичное акционерное общество</t>
  </si>
  <si>
    <t>НПО "ЭЛСИБ" ПАО</t>
  </si>
  <si>
    <t xml:space="preserve">Научно-производственное объединение «ЭЛСИБ» публичное акционерное общество </t>
  </si>
  <si>
    <t>http://www.elsib.ru/ru/</t>
  </si>
  <si>
    <t>Информация о способах приобретения товаров, необходимых для производства регулируемых товаров и (или) оказания услуг НПО "ЭЛСИБ" ПАО</t>
  </si>
  <si>
    <t>"Программа в области энергосбережения и повышения энергетической эффективности НПО "ЭЛСИБ" ПАО на 2015-2019гг" утверждена Генеральным директорром НПО "ЭЛСИБ" ПАО 26.01.2015г.</t>
  </si>
  <si>
    <t>(НВВ) от деятельности по оказанию услуг по передаче э/э, всего:</t>
  </si>
  <si>
    <t>в т. ч. на содержание электросетевого хозяйства</t>
  </si>
  <si>
    <t xml:space="preserve">          на оплату технологического расхода (потерь)</t>
  </si>
  <si>
    <t>Информация о предложении НПО "ЭЛСИБ" ПАО о корректировке тарифов на транспортировку питьевой воды на 2018 год</t>
  </si>
  <si>
    <t>Информация о предложении НПО "ЭЛСИБ" ПАО о корректировке тарифов на транспортировку сточных вод на 2018 год</t>
  </si>
  <si>
    <t>Информация о предложении НПО "ЭЛСИБ" ПАО об установлении тарифов на тепловую энергию на 2018 год</t>
  </si>
  <si>
    <t>(вид цены (тарифа)) на 2018 год</t>
  </si>
  <si>
    <t>Фактические показатели за год, предшествующий базовому периоду
2016 год</t>
  </si>
  <si>
    <t>Показатели, утвержденные на базовый период*(1) 
2017 год</t>
  </si>
  <si>
    <t>Предложения на расчетный период регулирования  
2018 год</t>
  </si>
  <si>
    <t>Положение о закупке товаров, работ, услуг НПО "ЭЛСИБ" ПАО" (утверждено и введено в действие приказом НПО "ЭЛСИБ" ПАО №5 от 09.01.2017 года)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</si>
</sst>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0.00000"/>
    <numFmt numFmtId="166" formatCode="0.0"/>
    <numFmt numFmtId="167" formatCode="#,##0.0"/>
    <numFmt numFmtId="168" formatCode="0.000"/>
    <numFmt numFmtId="169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u val="single"/>
      <sz val="11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4" fontId="4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8" fillId="27" borderId="2" applyNumberFormat="0" applyAlignment="0" applyProtection="0"/>
    <xf numFmtId="0" fontId="38" fillId="28" borderId="3" applyNumberFormat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9" fontId="2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0" fontId="40" fillId="0" borderId="11" xfId="52" applyBorder="1" applyAlignment="1" applyProtection="1">
      <alignment horizontal="center" vertical="center" wrapText="1"/>
      <protection/>
    </xf>
    <xf numFmtId="1" fontId="40" fillId="0" borderId="11" xfId="52" applyNumberFormat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168" fontId="53" fillId="0" borderId="11" xfId="0" applyNumberFormat="1" applyFont="1" applyFill="1" applyBorder="1" applyAlignment="1">
      <alignment horizontal="center" vertical="center" wrapText="1"/>
    </xf>
    <xf numFmtId="16" fontId="53" fillId="0" borderId="11" xfId="0" applyNumberFormat="1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center" wrapText="1" indent="1"/>
    </xf>
    <xf numFmtId="4" fontId="53" fillId="0" borderId="11" xfId="0" applyNumberFormat="1" applyFont="1" applyFill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right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vertical="center" wrapText="1"/>
    </xf>
    <xf numFmtId="3" fontId="53" fillId="0" borderId="11" xfId="0" applyNumberFormat="1" applyFont="1" applyFill="1" applyBorder="1" applyAlignment="1">
      <alignment horizontal="center" vertical="center"/>
    </xf>
    <xf numFmtId="167" fontId="53" fillId="0" borderId="11" xfId="0" applyNumberFormat="1" applyFont="1" applyFill="1" applyBorder="1" applyAlignment="1">
      <alignment horizontal="center" vertical="center"/>
    </xf>
    <xf numFmtId="168" fontId="53" fillId="0" borderId="11" xfId="0" applyNumberFormat="1" applyFont="1" applyFill="1" applyBorder="1" applyAlignment="1">
      <alignment horizontal="center" vertical="center"/>
    </xf>
    <xf numFmtId="4" fontId="55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165" fontId="53" fillId="0" borderId="0" xfId="0" applyNumberFormat="1" applyFont="1" applyFill="1" applyAlignment="1">
      <alignment vertical="center"/>
    </xf>
    <xf numFmtId="3" fontId="19" fillId="0" borderId="11" xfId="0" applyNumberFormat="1" applyFont="1" applyFill="1" applyBorder="1" applyAlignment="1">
      <alignment horizontal="center" vertical="center"/>
    </xf>
    <xf numFmtId="166" fontId="53" fillId="0" borderId="11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 wrapText="1"/>
    </xf>
    <xf numFmtId="165" fontId="53" fillId="0" borderId="13" xfId="0" applyNumberFormat="1" applyFont="1" applyFill="1" applyBorder="1" applyAlignment="1">
      <alignment horizontal="center" vertical="center"/>
    </xf>
    <xf numFmtId="165" fontId="53" fillId="0" borderId="14" xfId="0" applyNumberFormat="1" applyFont="1" applyFill="1" applyBorder="1" applyAlignment="1">
      <alignment horizontal="center" vertical="center"/>
    </xf>
    <xf numFmtId="4" fontId="53" fillId="0" borderId="13" xfId="0" applyNumberFormat="1" applyFont="1" applyFill="1" applyBorder="1" applyAlignment="1">
      <alignment horizontal="center" vertical="center"/>
    </xf>
    <xf numFmtId="4" fontId="53" fillId="0" borderId="14" xfId="0" applyNumberFormat="1" applyFont="1" applyFill="1" applyBorder="1" applyAlignment="1">
      <alignment horizontal="center" vertical="center"/>
    </xf>
    <xf numFmtId="167" fontId="53" fillId="0" borderId="13" xfId="0" applyNumberFormat="1" applyFont="1" applyFill="1" applyBorder="1" applyAlignment="1">
      <alignment horizontal="center" vertical="center"/>
    </xf>
    <xf numFmtId="167" fontId="53" fillId="0" borderId="14" xfId="0" applyNumberFormat="1" applyFont="1" applyFill="1" applyBorder="1" applyAlignment="1">
      <alignment horizontal="center" vertical="center"/>
    </xf>
    <xf numFmtId="166" fontId="53" fillId="0" borderId="13" xfId="0" applyNumberFormat="1" applyFont="1" applyFill="1" applyBorder="1" applyAlignment="1">
      <alignment horizontal="center" vertical="center"/>
    </xf>
    <xf numFmtId="166" fontId="53" fillId="0" borderId="14" xfId="0" applyNumberFormat="1" applyFont="1" applyFill="1" applyBorder="1" applyAlignment="1">
      <alignment horizontal="center" vertical="center"/>
    </xf>
    <xf numFmtId="169" fontId="53" fillId="0" borderId="13" xfId="0" applyNumberFormat="1" applyFont="1" applyFill="1" applyBorder="1" applyAlignment="1">
      <alignment horizontal="center" vertical="center"/>
    </xf>
    <xf numFmtId="169" fontId="53" fillId="0" borderId="14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</cellXfs>
  <cellStyles count="65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Currency2" xfId="35"/>
    <cellStyle name="Followed Hyperlink" xfId="36"/>
    <cellStyle name="Hyperlink" xfId="37"/>
    <cellStyle name="normal" xfId="38"/>
    <cellStyle name="Normal1" xfId="39"/>
    <cellStyle name="Normal2" xfId="40"/>
    <cellStyle name="Percen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вод  2" xfId="49"/>
    <cellStyle name="Вывод" xfId="50"/>
    <cellStyle name="Вычисление" xfId="51"/>
    <cellStyle name="Hyperlink" xfId="52"/>
    <cellStyle name="Гиперссылка 2" xfId="53"/>
    <cellStyle name="Гиперссылка 3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10" xfId="65"/>
    <cellStyle name="Обычный 12" xfId="66"/>
    <cellStyle name="Обычный 12 2" xfId="67"/>
    <cellStyle name="Обычный 14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ru/" TargetMode="External" /><Relationship Id="rId2" Type="http://schemas.openxmlformats.org/officeDocument/2006/relationships/hyperlink" Target="mailto:elsib@elsib.ru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ru/" TargetMode="External" /><Relationship Id="rId2" Type="http://schemas.openxmlformats.org/officeDocument/2006/relationships/hyperlink" Target="mailto:elsib@elsib.ru" TargetMode="Externa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ru/" TargetMode="External" /><Relationship Id="rId2" Type="http://schemas.openxmlformats.org/officeDocument/2006/relationships/hyperlink" Target="mailto:elsib@elsib.ru" TargetMode="Externa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ru/" TargetMode="External" /><Relationship Id="rId2" Type="http://schemas.openxmlformats.org/officeDocument/2006/relationships/hyperlink" Target="mailto:elsib@elsib.ru" TargetMode="Externa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zoomScale="85" zoomScaleNormal="85" zoomScalePageLayoutView="0" workbookViewId="0" topLeftCell="A1">
      <selection activeCell="H22" sqref="G22:H23"/>
    </sheetView>
  </sheetViews>
  <sheetFormatPr defaultColWidth="9.140625" defaultRowHeight="15"/>
  <cols>
    <col min="1" max="1" width="2.00390625" style="2" customWidth="1"/>
    <col min="2" max="2" width="51.7109375" style="2" customWidth="1"/>
    <col min="3" max="3" width="51.140625" style="2" customWidth="1"/>
    <col min="4" max="16384" width="9.140625" style="2" customWidth="1"/>
  </cols>
  <sheetData>
    <row r="1" spans="2:3" ht="34.5" customHeight="1">
      <c r="B1" s="40" t="s">
        <v>138</v>
      </c>
      <c r="C1" s="40"/>
    </row>
    <row r="3" spans="2:3" ht="15">
      <c r="B3" s="41" t="s">
        <v>8</v>
      </c>
      <c r="C3" s="41"/>
    </row>
    <row r="5" spans="2:3" ht="30">
      <c r="B5" s="12" t="s">
        <v>9</v>
      </c>
      <c r="C5" s="8" t="s">
        <v>167</v>
      </c>
    </row>
    <row r="6" spans="2:3" ht="15">
      <c r="B6" s="12" t="s">
        <v>10</v>
      </c>
      <c r="C6" s="8" t="s">
        <v>166</v>
      </c>
    </row>
    <row r="7" spans="2:3" ht="15">
      <c r="B7" s="9" t="s">
        <v>11</v>
      </c>
      <c r="C7" s="7" t="s">
        <v>19</v>
      </c>
    </row>
    <row r="8" spans="2:3" ht="15">
      <c r="B8" s="9" t="s">
        <v>12</v>
      </c>
      <c r="C8" s="7" t="s">
        <v>19</v>
      </c>
    </row>
    <row r="9" spans="2:3" ht="15">
      <c r="B9" s="9" t="s">
        <v>13</v>
      </c>
      <c r="C9" s="7">
        <v>5403102702</v>
      </c>
    </row>
    <row r="10" spans="2:3" ht="15">
      <c r="B10" s="9" t="s">
        <v>14</v>
      </c>
      <c r="C10" s="7" t="s">
        <v>20</v>
      </c>
    </row>
    <row r="11" spans="2:3" ht="15">
      <c r="B11" s="9" t="s">
        <v>15</v>
      </c>
      <c r="C11" s="7" t="s">
        <v>21</v>
      </c>
    </row>
    <row r="12" spans="2:3" ht="15">
      <c r="B12" s="9" t="s">
        <v>16</v>
      </c>
      <c r="C12" s="11" t="s">
        <v>127</v>
      </c>
    </row>
    <row r="13" spans="2:3" ht="15">
      <c r="B13" s="9" t="s">
        <v>17</v>
      </c>
      <c r="C13" s="7" t="s">
        <v>23</v>
      </c>
    </row>
    <row r="14" spans="2:3" ht="15">
      <c r="B14" s="9" t="s">
        <v>18</v>
      </c>
      <c r="C14" s="7" t="s">
        <v>22</v>
      </c>
    </row>
    <row r="15" spans="2:3" ht="15">
      <c r="B15" s="9" t="s">
        <v>121</v>
      </c>
      <c r="C15" s="10" t="s">
        <v>168</v>
      </c>
    </row>
    <row r="16" spans="2:3" ht="30">
      <c r="B16" s="5" t="s">
        <v>122</v>
      </c>
      <c r="C16" s="7" t="s">
        <v>123</v>
      </c>
    </row>
    <row r="17" spans="2:3" ht="15">
      <c r="B17" s="9" t="s">
        <v>124</v>
      </c>
      <c r="C17" s="7" t="s">
        <v>128</v>
      </c>
    </row>
    <row r="18" spans="2:3" ht="30">
      <c r="B18" s="5" t="s">
        <v>129</v>
      </c>
      <c r="C18" s="7">
        <v>4.239</v>
      </c>
    </row>
    <row r="19" spans="2:3" ht="15">
      <c r="B19" s="9" t="s">
        <v>130</v>
      </c>
      <c r="C19" s="13" t="s">
        <v>131</v>
      </c>
    </row>
    <row r="20" spans="2:3" ht="15">
      <c r="B20" s="5" t="s">
        <v>132</v>
      </c>
      <c r="C20" s="13">
        <v>1</v>
      </c>
    </row>
    <row r="23" spans="2:3" ht="35.25" customHeight="1">
      <c r="B23" s="42" t="s">
        <v>169</v>
      </c>
      <c r="C23" s="42"/>
    </row>
    <row r="24" spans="2:5" ht="60">
      <c r="B24" s="5" t="s">
        <v>159</v>
      </c>
      <c r="C24" s="5" t="s">
        <v>181</v>
      </c>
      <c r="E24" s="1"/>
    </row>
  </sheetData>
  <sheetProtection/>
  <mergeCells count="3">
    <mergeCell ref="B1:C1"/>
    <mergeCell ref="B3:C3"/>
    <mergeCell ref="B23:C23"/>
  </mergeCells>
  <hyperlinks>
    <hyperlink ref="C15" r:id="rId1" display="http://www.elsib.ru/ru/"/>
    <hyperlink ref="C12" r:id="rId2" display="elsib@elsib.ru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1"/>
  <sheetViews>
    <sheetView zoomScale="85" zoomScaleNormal="85" zoomScalePageLayoutView="0" workbookViewId="0" topLeftCell="A1">
      <selection activeCell="G23" sqref="G23"/>
    </sheetView>
  </sheetViews>
  <sheetFormatPr defaultColWidth="9.140625" defaultRowHeight="15"/>
  <cols>
    <col min="1" max="1" width="9.140625" style="2" customWidth="1"/>
    <col min="2" max="2" width="7.28125" style="2" customWidth="1"/>
    <col min="3" max="3" width="40.7109375" style="2" customWidth="1"/>
    <col min="4" max="4" width="15.00390625" style="2" customWidth="1"/>
    <col min="5" max="5" width="30.28125" style="2" customWidth="1"/>
    <col min="6" max="16384" width="9.140625" style="2" customWidth="1"/>
  </cols>
  <sheetData>
    <row r="2" spans="2:5" ht="32.25" customHeight="1">
      <c r="B2" s="40" t="s">
        <v>174</v>
      </c>
      <c r="C2" s="40"/>
      <c r="D2" s="40"/>
      <c r="E2" s="40"/>
    </row>
    <row r="3" ht="15" customHeight="1"/>
    <row r="4" spans="2:5" ht="15">
      <c r="B4" s="3" t="s">
        <v>142</v>
      </c>
      <c r="C4" s="3" t="s">
        <v>143</v>
      </c>
      <c r="D4" s="3" t="s">
        <v>144</v>
      </c>
      <c r="E4" s="4" t="s">
        <v>145</v>
      </c>
    </row>
    <row r="5" spans="2:5" ht="15">
      <c r="B5" s="3">
        <v>1</v>
      </c>
      <c r="C5" s="4" t="s">
        <v>146</v>
      </c>
      <c r="D5" s="3" t="s">
        <v>147</v>
      </c>
      <c r="E5" s="3">
        <v>2018</v>
      </c>
    </row>
    <row r="6" spans="2:5" s="1" customFormat="1" ht="30">
      <c r="B6" s="3">
        <v>2</v>
      </c>
      <c r="C6" s="4" t="s">
        <v>148</v>
      </c>
      <c r="D6" s="3" t="s">
        <v>147</v>
      </c>
      <c r="E6" s="6" t="s">
        <v>149</v>
      </c>
    </row>
    <row r="7" spans="2:5" ht="15">
      <c r="B7" s="3">
        <v>3</v>
      </c>
      <c r="C7" s="4" t="s">
        <v>150</v>
      </c>
      <c r="D7" s="3" t="s">
        <v>147</v>
      </c>
      <c r="E7" s="17" t="s">
        <v>151</v>
      </c>
    </row>
    <row r="8" spans="2:5" ht="15">
      <c r="B8" s="3">
        <v>4</v>
      </c>
      <c r="C8" s="4" t="s">
        <v>152</v>
      </c>
      <c r="D8" s="3" t="s">
        <v>153</v>
      </c>
      <c r="E8" s="21">
        <f>E9/E11</f>
        <v>23.853560045161775</v>
      </c>
    </row>
    <row r="9" spans="2:5" ht="15">
      <c r="B9" s="3">
        <v>5</v>
      </c>
      <c r="C9" s="4" t="s">
        <v>154</v>
      </c>
      <c r="D9" s="3" t="s">
        <v>155</v>
      </c>
      <c r="E9" s="21">
        <v>438.63627317593216</v>
      </c>
    </row>
    <row r="10" spans="2:5" ht="30">
      <c r="B10" s="3">
        <v>6</v>
      </c>
      <c r="C10" s="5" t="s">
        <v>156</v>
      </c>
      <c r="D10" s="3" t="s">
        <v>157</v>
      </c>
      <c r="E10" s="21">
        <v>119.63033328190355</v>
      </c>
    </row>
    <row r="11" spans="2:5" ht="15">
      <c r="B11" s="15" t="s">
        <v>105</v>
      </c>
      <c r="C11" s="4" t="s">
        <v>158</v>
      </c>
      <c r="D11" s="3" t="s">
        <v>157</v>
      </c>
      <c r="E11" s="21">
        <v>18.388713145772172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3"/>
  <sheetViews>
    <sheetView zoomScale="85" zoomScaleNormal="85" zoomScalePageLayoutView="0" workbookViewId="0" topLeftCell="A1">
      <selection activeCell="L18" sqref="L18"/>
    </sheetView>
  </sheetViews>
  <sheetFormatPr defaultColWidth="9.140625" defaultRowHeight="15"/>
  <cols>
    <col min="1" max="1" width="2.00390625" style="2" customWidth="1"/>
    <col min="2" max="2" width="51.7109375" style="2" customWidth="1"/>
    <col min="3" max="3" width="51.140625" style="2" customWidth="1"/>
    <col min="4" max="16384" width="9.140625" style="2" customWidth="1"/>
  </cols>
  <sheetData>
    <row r="1" spans="2:3" ht="34.5" customHeight="1">
      <c r="B1" s="40" t="s">
        <v>137</v>
      </c>
      <c r="C1" s="40"/>
    </row>
    <row r="3" spans="2:3" ht="15">
      <c r="B3" s="41" t="s">
        <v>8</v>
      </c>
      <c r="C3" s="41"/>
    </row>
    <row r="5" spans="2:3" ht="30">
      <c r="B5" s="12" t="s">
        <v>9</v>
      </c>
      <c r="C5" s="8" t="s">
        <v>167</v>
      </c>
    </row>
    <row r="6" spans="2:3" ht="15">
      <c r="B6" s="12" t="s">
        <v>10</v>
      </c>
      <c r="C6" s="8" t="s">
        <v>166</v>
      </c>
    </row>
    <row r="7" spans="2:3" ht="15">
      <c r="B7" s="9" t="s">
        <v>11</v>
      </c>
      <c r="C7" s="8" t="s">
        <v>19</v>
      </c>
    </row>
    <row r="8" spans="2:3" ht="15">
      <c r="B8" s="9" t="s">
        <v>12</v>
      </c>
      <c r="C8" s="8" t="s">
        <v>19</v>
      </c>
    </row>
    <row r="9" spans="2:3" ht="15">
      <c r="B9" s="9" t="s">
        <v>13</v>
      </c>
      <c r="C9" s="8">
        <v>5403102702</v>
      </c>
    </row>
    <row r="10" spans="2:3" ht="15">
      <c r="B10" s="9" t="s">
        <v>14</v>
      </c>
      <c r="C10" s="8" t="s">
        <v>20</v>
      </c>
    </row>
    <row r="11" spans="2:3" ht="15">
      <c r="B11" s="9" t="s">
        <v>15</v>
      </c>
      <c r="C11" s="8" t="s">
        <v>21</v>
      </c>
    </row>
    <row r="12" spans="2:3" ht="15">
      <c r="B12" s="9" t="s">
        <v>16</v>
      </c>
      <c r="C12" s="11" t="s">
        <v>127</v>
      </c>
    </row>
    <row r="13" spans="2:3" ht="15">
      <c r="B13" s="9" t="s">
        <v>17</v>
      </c>
      <c r="C13" s="8" t="s">
        <v>23</v>
      </c>
    </row>
    <row r="14" spans="2:3" ht="15">
      <c r="B14" s="9" t="s">
        <v>18</v>
      </c>
      <c r="C14" s="8" t="s">
        <v>22</v>
      </c>
    </row>
    <row r="15" spans="2:3" ht="15">
      <c r="B15" s="9" t="s">
        <v>121</v>
      </c>
      <c r="C15" s="10" t="s">
        <v>168</v>
      </c>
    </row>
    <row r="16" spans="2:3" ht="30">
      <c r="B16" s="5" t="s">
        <v>122</v>
      </c>
      <c r="C16" s="8" t="s">
        <v>123</v>
      </c>
    </row>
    <row r="17" spans="2:3" ht="15">
      <c r="B17" s="9" t="s">
        <v>124</v>
      </c>
      <c r="C17" s="13" t="s">
        <v>133</v>
      </c>
    </row>
    <row r="18" spans="2:3" ht="30">
      <c r="B18" s="5" t="s">
        <v>134</v>
      </c>
      <c r="C18" s="14">
        <v>5.592</v>
      </c>
    </row>
    <row r="19" spans="2:3" ht="15">
      <c r="B19" s="5" t="s">
        <v>135</v>
      </c>
      <c r="C19" s="6" t="s">
        <v>136</v>
      </c>
    </row>
    <row r="22" spans="2:3" ht="36.75" customHeight="1">
      <c r="B22" s="42" t="s">
        <v>169</v>
      </c>
      <c r="C22" s="42"/>
    </row>
    <row r="23" spans="2:3" ht="60">
      <c r="B23" s="5" t="s">
        <v>159</v>
      </c>
      <c r="C23" s="5" t="s">
        <v>181</v>
      </c>
    </row>
  </sheetData>
  <sheetProtection/>
  <mergeCells count="3">
    <mergeCell ref="B1:C1"/>
    <mergeCell ref="B3:C3"/>
    <mergeCell ref="B22:C22"/>
  </mergeCells>
  <hyperlinks>
    <hyperlink ref="C15" r:id="rId1" display="http://www.elsib.ru/ru/"/>
    <hyperlink ref="C12" r:id="rId2" display="elsib@elsib.ru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1"/>
  <sheetViews>
    <sheetView zoomScale="85" zoomScaleNormal="85" zoomScalePageLayoutView="0" workbookViewId="0" topLeftCell="A1">
      <selection activeCell="N22" sqref="N22"/>
    </sheetView>
  </sheetViews>
  <sheetFormatPr defaultColWidth="9.140625" defaultRowHeight="15"/>
  <cols>
    <col min="1" max="2" width="9.140625" style="2" customWidth="1"/>
    <col min="3" max="3" width="43.140625" style="2" customWidth="1"/>
    <col min="4" max="4" width="9.140625" style="2" customWidth="1"/>
    <col min="5" max="5" width="35.140625" style="2" customWidth="1"/>
    <col min="6" max="16384" width="9.140625" style="2" customWidth="1"/>
  </cols>
  <sheetData>
    <row r="2" spans="2:5" ht="32.25" customHeight="1">
      <c r="B2" s="40" t="s">
        <v>175</v>
      </c>
      <c r="C2" s="40"/>
      <c r="D2" s="40"/>
      <c r="E2" s="40"/>
    </row>
    <row r="3" ht="15" customHeight="1"/>
    <row r="4" spans="2:5" ht="15">
      <c r="B4" s="3" t="s">
        <v>142</v>
      </c>
      <c r="C4" s="3" t="s">
        <v>143</v>
      </c>
      <c r="D4" s="3" t="s">
        <v>144</v>
      </c>
      <c r="E4" s="3" t="s">
        <v>133</v>
      </c>
    </row>
    <row r="5" spans="2:5" ht="15">
      <c r="B5" s="3">
        <v>1</v>
      </c>
      <c r="C5" s="4" t="s">
        <v>146</v>
      </c>
      <c r="D5" s="4"/>
      <c r="E5" s="3">
        <v>2018</v>
      </c>
    </row>
    <row r="6" spans="2:5" s="1" customFormat="1" ht="30">
      <c r="B6" s="3">
        <v>2</v>
      </c>
      <c r="C6" s="4" t="s">
        <v>148</v>
      </c>
      <c r="D6" s="4"/>
      <c r="E6" s="6" t="s">
        <v>149</v>
      </c>
    </row>
    <row r="7" spans="2:5" ht="15">
      <c r="B7" s="3">
        <v>3</v>
      </c>
      <c r="C7" s="4" t="s">
        <v>150</v>
      </c>
      <c r="D7" s="4"/>
      <c r="E7" s="17" t="s">
        <v>151</v>
      </c>
    </row>
    <row r="8" spans="2:5" ht="15">
      <c r="B8" s="3">
        <v>4</v>
      </c>
      <c r="C8" s="4" t="s">
        <v>152</v>
      </c>
      <c r="D8" s="3" t="s">
        <v>153</v>
      </c>
      <c r="E8" s="21">
        <f>E9/E11</f>
        <v>12.603853841328371</v>
      </c>
    </row>
    <row r="9" spans="2:5" ht="15">
      <c r="B9" s="3">
        <v>5</v>
      </c>
      <c r="C9" s="4" t="s">
        <v>154</v>
      </c>
      <c r="D9" s="3" t="s">
        <v>155</v>
      </c>
      <c r="E9" s="21">
        <v>754.9137923932944</v>
      </c>
    </row>
    <row r="10" spans="2:5" ht="30">
      <c r="B10" s="3">
        <v>6</v>
      </c>
      <c r="C10" s="5" t="s">
        <v>156</v>
      </c>
      <c r="D10" s="3" t="s">
        <v>157</v>
      </c>
      <c r="E10" s="21">
        <v>169.1084733922661</v>
      </c>
    </row>
    <row r="11" spans="2:5" ht="15">
      <c r="B11" s="15" t="s">
        <v>105</v>
      </c>
      <c r="C11" s="4" t="s">
        <v>158</v>
      </c>
      <c r="D11" s="3" t="s">
        <v>157</v>
      </c>
      <c r="E11" s="21">
        <v>59.89547339226611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C22"/>
  <sheetViews>
    <sheetView zoomScale="85" zoomScaleNormal="85" zoomScalePageLayoutView="0" workbookViewId="0" topLeftCell="A1">
      <selection activeCell="K20" sqref="K20"/>
    </sheetView>
  </sheetViews>
  <sheetFormatPr defaultColWidth="9.140625" defaultRowHeight="15"/>
  <cols>
    <col min="1" max="1" width="2.00390625" style="2" customWidth="1"/>
    <col min="2" max="2" width="51.7109375" style="2" customWidth="1"/>
    <col min="3" max="3" width="51.140625" style="2" customWidth="1"/>
    <col min="4" max="16384" width="9.140625" style="2" customWidth="1"/>
  </cols>
  <sheetData>
    <row r="1" spans="2:3" ht="34.5" customHeight="1">
      <c r="B1" s="40" t="s">
        <v>139</v>
      </c>
      <c r="C1" s="40"/>
    </row>
    <row r="3" spans="2:3" ht="15">
      <c r="B3" s="41" t="s">
        <v>8</v>
      </c>
      <c r="C3" s="41"/>
    </row>
    <row r="5" spans="2:3" ht="30">
      <c r="B5" s="12" t="s">
        <v>9</v>
      </c>
      <c r="C5" s="8" t="s">
        <v>167</v>
      </c>
    </row>
    <row r="6" spans="2:3" ht="15">
      <c r="B6" s="12" t="s">
        <v>10</v>
      </c>
      <c r="C6" s="8" t="s">
        <v>166</v>
      </c>
    </row>
    <row r="7" spans="2:3" ht="15">
      <c r="B7" s="9" t="s">
        <v>11</v>
      </c>
      <c r="C7" s="8" t="s">
        <v>19</v>
      </c>
    </row>
    <row r="8" spans="2:3" ht="15">
      <c r="B8" s="9" t="s">
        <v>12</v>
      </c>
      <c r="C8" s="8" t="s">
        <v>19</v>
      </c>
    </row>
    <row r="9" spans="2:3" ht="15">
      <c r="B9" s="9" t="s">
        <v>13</v>
      </c>
      <c r="C9" s="8">
        <v>5403102702</v>
      </c>
    </row>
    <row r="10" spans="2:3" ht="15">
      <c r="B10" s="9" t="s">
        <v>14</v>
      </c>
      <c r="C10" s="8" t="s">
        <v>20</v>
      </c>
    </row>
    <row r="11" spans="2:3" ht="15">
      <c r="B11" s="9" t="s">
        <v>15</v>
      </c>
      <c r="C11" s="8" t="s">
        <v>21</v>
      </c>
    </row>
    <row r="12" spans="2:3" ht="15">
      <c r="B12" s="9" t="s">
        <v>16</v>
      </c>
      <c r="C12" s="11" t="s">
        <v>127</v>
      </c>
    </row>
    <row r="13" spans="2:3" ht="15">
      <c r="B13" s="9" t="s">
        <v>17</v>
      </c>
      <c r="C13" s="8" t="s">
        <v>23</v>
      </c>
    </row>
    <row r="14" spans="2:3" ht="15">
      <c r="B14" s="9" t="s">
        <v>18</v>
      </c>
      <c r="C14" s="8" t="s">
        <v>22</v>
      </c>
    </row>
    <row r="15" spans="2:3" ht="15">
      <c r="B15" s="9" t="s">
        <v>121</v>
      </c>
      <c r="C15" s="10" t="s">
        <v>168</v>
      </c>
    </row>
    <row r="16" spans="2:3" ht="30">
      <c r="B16" s="5" t="s">
        <v>122</v>
      </c>
      <c r="C16" s="8" t="s">
        <v>123</v>
      </c>
    </row>
    <row r="17" spans="2:3" ht="15">
      <c r="B17" s="9" t="s">
        <v>124</v>
      </c>
      <c r="C17" s="7" t="s">
        <v>140</v>
      </c>
    </row>
    <row r="18" spans="2:3" ht="30">
      <c r="B18" s="5" t="s">
        <v>141</v>
      </c>
      <c r="C18" s="7">
        <v>3.437</v>
      </c>
    </row>
    <row r="21" spans="2:3" ht="36.75" customHeight="1">
      <c r="B21" s="42" t="s">
        <v>169</v>
      </c>
      <c r="C21" s="42"/>
    </row>
    <row r="22" spans="2:3" ht="60">
      <c r="B22" s="5" t="s">
        <v>159</v>
      </c>
      <c r="C22" s="5" t="s">
        <v>181</v>
      </c>
    </row>
  </sheetData>
  <sheetProtection/>
  <mergeCells count="3">
    <mergeCell ref="B1:C1"/>
    <mergeCell ref="B3:C3"/>
    <mergeCell ref="B21:C21"/>
  </mergeCells>
  <hyperlinks>
    <hyperlink ref="C15" r:id="rId1" display="http://www.elsib.ru/ru/"/>
    <hyperlink ref="C12" r:id="rId2" display="elsib@elsib.ru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4"/>
  <sheetViews>
    <sheetView zoomScale="85" zoomScaleNormal="85" zoomScalePageLayoutView="0" workbookViewId="0" topLeftCell="A1">
      <selection activeCell="M14" sqref="M14"/>
    </sheetView>
  </sheetViews>
  <sheetFormatPr defaultColWidth="9.140625" defaultRowHeight="15"/>
  <cols>
    <col min="1" max="1" width="9.140625" style="2" customWidth="1"/>
    <col min="2" max="2" width="7.28125" style="2" customWidth="1"/>
    <col min="3" max="3" width="49.421875" style="2" customWidth="1"/>
    <col min="4" max="4" width="9.140625" style="2" customWidth="1"/>
    <col min="5" max="5" width="36.140625" style="2" customWidth="1"/>
    <col min="6" max="16384" width="9.140625" style="2" customWidth="1"/>
  </cols>
  <sheetData>
    <row r="2" spans="2:5" ht="32.25" customHeight="1">
      <c r="B2" s="40" t="s">
        <v>176</v>
      </c>
      <c r="C2" s="40"/>
      <c r="D2" s="40"/>
      <c r="E2" s="40"/>
    </row>
    <row r="3" ht="15" customHeight="1"/>
    <row r="4" spans="2:5" ht="15">
      <c r="B4" s="3" t="s">
        <v>142</v>
      </c>
      <c r="C4" s="3" t="s">
        <v>143</v>
      </c>
      <c r="D4" s="3" t="s">
        <v>144</v>
      </c>
      <c r="E4" s="7" t="s">
        <v>140</v>
      </c>
    </row>
    <row r="5" spans="2:5" ht="15">
      <c r="B5" s="3">
        <v>1</v>
      </c>
      <c r="C5" s="4" t="s">
        <v>146</v>
      </c>
      <c r="D5" s="3" t="s">
        <v>147</v>
      </c>
      <c r="E5" s="3">
        <v>2018</v>
      </c>
    </row>
    <row r="6" spans="2:5" s="1" customFormat="1" ht="30">
      <c r="B6" s="3">
        <v>2</v>
      </c>
      <c r="C6" s="4" t="s">
        <v>148</v>
      </c>
      <c r="D6" s="3" t="s">
        <v>147</v>
      </c>
      <c r="E6" s="6" t="s">
        <v>149</v>
      </c>
    </row>
    <row r="7" spans="2:5" ht="15">
      <c r="B7" s="3">
        <v>3</v>
      </c>
      <c r="C7" s="4" t="s">
        <v>150</v>
      </c>
      <c r="D7" s="3" t="s">
        <v>147</v>
      </c>
      <c r="E7" s="17" t="s">
        <v>151</v>
      </c>
    </row>
    <row r="8" spans="2:5" ht="15">
      <c r="B8" s="3">
        <v>4</v>
      </c>
      <c r="C8" s="4" t="s">
        <v>160</v>
      </c>
      <c r="D8" s="16" t="s">
        <v>161</v>
      </c>
      <c r="E8" s="21">
        <v>58420.64399937428</v>
      </c>
    </row>
    <row r="9" spans="2:5" ht="15">
      <c r="B9" s="3">
        <v>5</v>
      </c>
      <c r="C9" s="4" t="s">
        <v>162</v>
      </c>
      <c r="D9" s="16" t="s">
        <v>113</v>
      </c>
      <c r="E9" s="21">
        <f>E8/E10</f>
        <v>1408.1507874970296</v>
      </c>
    </row>
    <row r="10" spans="2:5" s="1" customFormat="1" ht="30">
      <c r="B10" s="3">
        <v>6</v>
      </c>
      <c r="C10" s="5" t="s">
        <v>163</v>
      </c>
      <c r="D10" s="16" t="s">
        <v>164</v>
      </c>
      <c r="E10" s="22">
        <v>41.48749162241087</v>
      </c>
    </row>
    <row r="11" spans="2:5" ht="15">
      <c r="B11" s="3" t="s">
        <v>105</v>
      </c>
      <c r="C11" s="4" t="s">
        <v>158</v>
      </c>
      <c r="D11" s="16" t="s">
        <v>164</v>
      </c>
      <c r="E11" s="22">
        <v>4.99825</v>
      </c>
    </row>
    <row r="12" ht="15">
      <c r="E12" s="23"/>
    </row>
    <row r="13" ht="15">
      <c r="E13" s="23"/>
    </row>
    <row r="14" ht="15">
      <c r="E14" s="23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C22"/>
  <sheetViews>
    <sheetView zoomScale="85" zoomScaleNormal="85" zoomScalePageLayoutView="0" workbookViewId="0" topLeftCell="A1">
      <selection activeCell="J19" sqref="J19"/>
    </sheetView>
  </sheetViews>
  <sheetFormatPr defaultColWidth="9.140625" defaultRowHeight="15"/>
  <cols>
    <col min="1" max="1" width="2.00390625" style="2" customWidth="1"/>
    <col min="2" max="2" width="51.7109375" style="2" customWidth="1"/>
    <col min="3" max="3" width="51.140625" style="2" customWidth="1"/>
    <col min="4" max="16384" width="9.140625" style="2" customWidth="1"/>
  </cols>
  <sheetData>
    <row r="1" spans="2:3" ht="34.5" customHeight="1">
      <c r="B1" s="40" t="s">
        <v>120</v>
      </c>
      <c r="C1" s="40"/>
    </row>
    <row r="3" spans="2:3" ht="15">
      <c r="B3" s="41" t="s">
        <v>8</v>
      </c>
      <c r="C3" s="41"/>
    </row>
    <row r="5" spans="2:3" ht="30">
      <c r="B5" s="12" t="s">
        <v>9</v>
      </c>
      <c r="C5" s="8" t="s">
        <v>167</v>
      </c>
    </row>
    <row r="6" spans="2:3" ht="15">
      <c r="B6" s="12" t="s">
        <v>10</v>
      </c>
      <c r="C6" s="8" t="s">
        <v>166</v>
      </c>
    </row>
    <row r="7" spans="2:3" ht="15">
      <c r="B7" s="9" t="s">
        <v>11</v>
      </c>
      <c r="C7" s="8" t="s">
        <v>19</v>
      </c>
    </row>
    <row r="8" spans="2:3" ht="15">
      <c r="B8" s="9" t="s">
        <v>12</v>
      </c>
      <c r="C8" s="8" t="s">
        <v>19</v>
      </c>
    </row>
    <row r="9" spans="2:3" ht="15">
      <c r="B9" s="9" t="s">
        <v>13</v>
      </c>
      <c r="C9" s="8">
        <v>5403102702</v>
      </c>
    </row>
    <row r="10" spans="2:3" ht="15">
      <c r="B10" s="9" t="s">
        <v>14</v>
      </c>
      <c r="C10" s="8" t="s">
        <v>20</v>
      </c>
    </row>
    <row r="11" spans="2:3" ht="15">
      <c r="B11" s="9" t="s">
        <v>15</v>
      </c>
      <c r="C11" s="8" t="s">
        <v>21</v>
      </c>
    </row>
    <row r="12" spans="2:3" ht="15">
      <c r="B12" s="9" t="s">
        <v>16</v>
      </c>
      <c r="C12" s="11" t="s">
        <v>127</v>
      </c>
    </row>
    <row r="13" spans="2:3" ht="15">
      <c r="B13" s="9" t="s">
        <v>17</v>
      </c>
      <c r="C13" s="8" t="s">
        <v>23</v>
      </c>
    </row>
    <row r="14" spans="2:3" ht="15">
      <c r="B14" s="9" t="s">
        <v>18</v>
      </c>
      <c r="C14" s="8" t="s">
        <v>22</v>
      </c>
    </row>
    <row r="15" spans="2:3" ht="15">
      <c r="B15" s="9" t="s">
        <v>121</v>
      </c>
      <c r="C15" s="10" t="s">
        <v>168</v>
      </c>
    </row>
    <row r="16" spans="2:3" ht="30">
      <c r="B16" s="5" t="s">
        <v>122</v>
      </c>
      <c r="C16" s="8" t="s">
        <v>123</v>
      </c>
    </row>
    <row r="17" spans="2:3" ht="15">
      <c r="B17" s="9" t="s">
        <v>124</v>
      </c>
      <c r="C17" s="7" t="s">
        <v>125</v>
      </c>
    </row>
    <row r="18" spans="2:3" ht="15">
      <c r="B18" s="5" t="s">
        <v>126</v>
      </c>
      <c r="C18" s="7">
        <v>3.8</v>
      </c>
    </row>
    <row r="21" spans="2:3" ht="38.25" customHeight="1">
      <c r="B21" s="42" t="s">
        <v>169</v>
      </c>
      <c r="C21" s="42"/>
    </row>
    <row r="22" spans="2:3" ht="60">
      <c r="B22" s="5" t="s">
        <v>159</v>
      </c>
      <c r="C22" s="5" t="s">
        <v>181</v>
      </c>
    </row>
  </sheetData>
  <sheetProtection/>
  <mergeCells count="3">
    <mergeCell ref="B1:C1"/>
    <mergeCell ref="B3:C3"/>
    <mergeCell ref="B21:C21"/>
  </mergeCells>
  <hyperlinks>
    <hyperlink ref="C15" r:id="rId1" display="http://www.elsib.ru/ru/"/>
    <hyperlink ref="C12" r:id="rId2" display="elsib@elsib.ru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70" zoomScaleNormal="70" zoomScaleSheetLayoutView="70" zoomScalePageLayoutView="0" workbookViewId="0" topLeftCell="A1">
      <selection activeCell="A9" sqref="A9:F9"/>
    </sheetView>
  </sheetViews>
  <sheetFormatPr defaultColWidth="9.140625" defaultRowHeight="15"/>
  <cols>
    <col min="1" max="1" width="9.140625" style="24" customWidth="1"/>
    <col min="2" max="2" width="54.8515625" style="24" customWidth="1"/>
    <col min="3" max="3" width="15.8515625" style="25" customWidth="1"/>
    <col min="4" max="9" width="18.140625" style="24" customWidth="1"/>
    <col min="10" max="12" width="9.140625" style="24" customWidth="1"/>
    <col min="13" max="16384" width="9.140625" style="23" customWidth="1"/>
  </cols>
  <sheetData>
    <row r="1" ht="15">
      <c r="F1" s="26" t="s">
        <v>0</v>
      </c>
    </row>
    <row r="2" ht="15">
      <c r="F2" s="26" t="s">
        <v>1</v>
      </c>
    </row>
    <row r="3" ht="15">
      <c r="F3" s="26" t="s">
        <v>2</v>
      </c>
    </row>
    <row r="4" ht="15">
      <c r="F4" s="26" t="s">
        <v>3</v>
      </c>
    </row>
    <row r="7" spans="1:6" ht="15">
      <c r="A7" s="55" t="s">
        <v>4</v>
      </c>
      <c r="B7" s="55"/>
      <c r="C7" s="55"/>
      <c r="D7" s="55"/>
      <c r="E7" s="55"/>
      <c r="F7" s="55"/>
    </row>
    <row r="8" spans="1:6" ht="15">
      <c r="A8" s="55" t="s">
        <v>5</v>
      </c>
      <c r="B8" s="55"/>
      <c r="C8" s="55"/>
      <c r="D8" s="55"/>
      <c r="E8" s="55"/>
      <c r="F8" s="55"/>
    </row>
    <row r="9" spans="1:6" ht="15">
      <c r="A9" s="55" t="s">
        <v>177</v>
      </c>
      <c r="B9" s="55"/>
      <c r="C9" s="55"/>
      <c r="D9" s="55"/>
      <c r="E9" s="55"/>
      <c r="F9" s="55"/>
    </row>
    <row r="10" spans="1:6" ht="15">
      <c r="A10" s="53" t="s">
        <v>6</v>
      </c>
      <c r="B10" s="53"/>
      <c r="C10" s="53"/>
      <c r="D10" s="53"/>
      <c r="E10" s="53"/>
      <c r="F10" s="53"/>
    </row>
    <row r="12" spans="1:6" ht="15">
      <c r="A12" s="54" t="s">
        <v>165</v>
      </c>
      <c r="B12" s="54"/>
      <c r="C12" s="54"/>
      <c r="D12" s="54"/>
      <c r="E12" s="54"/>
      <c r="F12" s="54"/>
    </row>
    <row r="13" spans="1:6" ht="15">
      <c r="A13" s="53" t="s">
        <v>7</v>
      </c>
      <c r="B13" s="53"/>
      <c r="C13" s="53"/>
      <c r="D13" s="53"/>
      <c r="E13" s="53"/>
      <c r="F13" s="53"/>
    </row>
    <row r="14" spans="1:6" ht="15">
      <c r="A14" s="54" t="s">
        <v>166</v>
      </c>
      <c r="B14" s="54"/>
      <c r="C14" s="54"/>
      <c r="D14" s="54"/>
      <c r="E14" s="54"/>
      <c r="F14" s="54"/>
    </row>
    <row r="17" ht="15">
      <c r="F17" s="26" t="s">
        <v>25</v>
      </c>
    </row>
    <row r="19" spans="1:6" ht="33" customHeight="1">
      <c r="A19" s="57" t="s">
        <v>24</v>
      </c>
      <c r="B19" s="57"/>
      <c r="C19" s="57"/>
      <c r="D19" s="57"/>
      <c r="E19" s="57"/>
      <c r="F19" s="57"/>
    </row>
    <row r="21" spans="1:12" s="28" customFormat="1" ht="75">
      <c r="A21" s="17" t="s">
        <v>26</v>
      </c>
      <c r="B21" s="6" t="s">
        <v>27</v>
      </c>
      <c r="C21" s="6" t="s">
        <v>28</v>
      </c>
      <c r="D21" s="6" t="s">
        <v>178</v>
      </c>
      <c r="E21" s="6" t="s">
        <v>179</v>
      </c>
      <c r="F21" s="6" t="s">
        <v>180</v>
      </c>
      <c r="G21" s="27"/>
      <c r="H21" s="27"/>
      <c r="I21" s="27"/>
      <c r="J21" s="27"/>
      <c r="K21" s="27"/>
      <c r="L21" s="27"/>
    </row>
    <row r="22" spans="1:7" ht="15">
      <c r="A22" s="17" t="s">
        <v>29</v>
      </c>
      <c r="B22" s="19" t="s">
        <v>30</v>
      </c>
      <c r="C22" s="6"/>
      <c r="D22" s="18"/>
      <c r="E22" s="18"/>
      <c r="F22" s="18"/>
      <c r="G22" s="27"/>
    </row>
    <row r="23" spans="1:7" ht="15">
      <c r="A23" s="17" t="s">
        <v>31</v>
      </c>
      <c r="B23" s="29" t="s">
        <v>32</v>
      </c>
      <c r="C23" s="6" t="s">
        <v>33</v>
      </c>
      <c r="D23" s="30">
        <v>2366237.11352</v>
      </c>
      <c r="E23" s="31" t="s">
        <v>117</v>
      </c>
      <c r="F23" s="31" t="s">
        <v>117</v>
      </c>
      <c r="G23" s="27"/>
    </row>
    <row r="24" spans="1:7" ht="15">
      <c r="A24" s="17" t="s">
        <v>34</v>
      </c>
      <c r="B24" s="29" t="s">
        <v>35</v>
      </c>
      <c r="C24" s="6" t="s">
        <v>33</v>
      </c>
      <c r="D24" s="30">
        <v>355833.7362899999</v>
      </c>
      <c r="E24" s="31" t="s">
        <v>117</v>
      </c>
      <c r="F24" s="31" t="s">
        <v>117</v>
      </c>
      <c r="G24" s="27"/>
    </row>
    <row r="25" spans="1:7" ht="15">
      <c r="A25" s="17" t="s">
        <v>36</v>
      </c>
      <c r="B25" s="29" t="s">
        <v>37</v>
      </c>
      <c r="C25" s="6" t="s">
        <v>33</v>
      </c>
      <c r="D25" s="30">
        <v>358343.8535970001</v>
      </c>
      <c r="E25" s="31" t="s">
        <v>117</v>
      </c>
      <c r="F25" s="31" t="s">
        <v>117</v>
      </c>
      <c r="G25" s="27"/>
    </row>
    <row r="26" spans="1:7" ht="15">
      <c r="A26" s="17" t="s">
        <v>38</v>
      </c>
      <c r="B26" s="29" t="s">
        <v>39</v>
      </c>
      <c r="C26" s="6" t="s">
        <v>33</v>
      </c>
      <c r="D26" s="30">
        <v>2361.613068047678</v>
      </c>
      <c r="E26" s="31" t="s">
        <v>117</v>
      </c>
      <c r="F26" s="31" t="s">
        <v>117</v>
      </c>
      <c r="G26" s="27"/>
    </row>
    <row r="27" spans="1:7" ht="15">
      <c r="A27" s="17" t="s">
        <v>40</v>
      </c>
      <c r="B27" s="29" t="s">
        <v>41</v>
      </c>
      <c r="C27" s="6"/>
      <c r="D27" s="18"/>
      <c r="E27" s="18"/>
      <c r="F27" s="18"/>
      <c r="G27" s="27"/>
    </row>
    <row r="28" spans="1:7" ht="45">
      <c r="A28" s="17" t="s">
        <v>42</v>
      </c>
      <c r="B28" s="29" t="s">
        <v>43</v>
      </c>
      <c r="C28" s="6" t="s">
        <v>44</v>
      </c>
      <c r="D28" s="22">
        <f>D24/D23*100</f>
        <v>15.037957703260929</v>
      </c>
      <c r="E28" s="31" t="s">
        <v>117</v>
      </c>
      <c r="F28" s="31" t="s">
        <v>117</v>
      </c>
      <c r="G28" s="27"/>
    </row>
    <row r="29" spans="1:7" ht="30">
      <c r="A29" s="17" t="s">
        <v>45</v>
      </c>
      <c r="B29" s="29" t="s">
        <v>46</v>
      </c>
      <c r="C29" s="6"/>
      <c r="D29" s="17"/>
      <c r="E29" s="17"/>
      <c r="F29" s="17"/>
      <c r="G29" s="27"/>
    </row>
    <row r="30" spans="1:6" ht="30">
      <c r="A30" s="17" t="s">
        <v>47</v>
      </c>
      <c r="B30" s="29" t="s">
        <v>48</v>
      </c>
      <c r="C30" s="6" t="s">
        <v>49</v>
      </c>
      <c r="D30" s="17" t="s">
        <v>117</v>
      </c>
      <c r="E30" s="17" t="s">
        <v>117</v>
      </c>
      <c r="F30" s="17" t="s">
        <v>117</v>
      </c>
    </row>
    <row r="31" spans="1:6" ht="30">
      <c r="A31" s="17" t="s">
        <v>50</v>
      </c>
      <c r="B31" s="29" t="s">
        <v>51</v>
      </c>
      <c r="C31" s="6" t="s">
        <v>101</v>
      </c>
      <c r="D31" s="17" t="s">
        <v>117</v>
      </c>
      <c r="E31" s="17" t="s">
        <v>117</v>
      </c>
      <c r="F31" s="17" t="s">
        <v>117</v>
      </c>
    </row>
    <row r="32" spans="1:6" ht="15">
      <c r="A32" s="17" t="s">
        <v>52</v>
      </c>
      <c r="B32" s="29" t="s">
        <v>53</v>
      </c>
      <c r="C32" s="6" t="s">
        <v>49</v>
      </c>
      <c r="D32" s="32">
        <v>8.9138</v>
      </c>
      <c r="E32" s="17" t="s">
        <v>117</v>
      </c>
      <c r="F32" s="32">
        <v>8.9138</v>
      </c>
    </row>
    <row r="33" spans="1:7" ht="15">
      <c r="A33" s="17" t="s">
        <v>54</v>
      </c>
      <c r="B33" s="29" t="s">
        <v>55</v>
      </c>
      <c r="C33" s="6" t="s">
        <v>102</v>
      </c>
      <c r="D33" s="30">
        <v>8637.317021501958</v>
      </c>
      <c r="E33" s="30">
        <v>7706.49</v>
      </c>
      <c r="F33" s="30">
        <v>8261.48</v>
      </c>
      <c r="G33" s="36"/>
    </row>
    <row r="34" spans="1:6" ht="30">
      <c r="A34" s="17" t="s">
        <v>56</v>
      </c>
      <c r="B34" s="29" t="s">
        <v>57</v>
      </c>
      <c r="C34" s="6" t="s">
        <v>102</v>
      </c>
      <c r="D34" s="31" t="s">
        <v>117</v>
      </c>
      <c r="E34" s="31" t="s">
        <v>117</v>
      </c>
      <c r="F34" s="31" t="s">
        <v>117</v>
      </c>
    </row>
    <row r="35" spans="1:8" ht="45">
      <c r="A35" s="17" t="s">
        <v>58</v>
      </c>
      <c r="B35" s="29" t="s">
        <v>59</v>
      </c>
      <c r="C35" s="6" t="s">
        <v>44</v>
      </c>
      <c r="D35" s="17">
        <v>5.59</v>
      </c>
      <c r="E35" s="17">
        <v>5.59</v>
      </c>
      <c r="F35" s="17">
        <v>5.59</v>
      </c>
      <c r="G35" s="33"/>
      <c r="H35" s="34"/>
    </row>
    <row r="36" spans="1:7" ht="63" customHeight="1">
      <c r="A36" s="17" t="s">
        <v>60</v>
      </c>
      <c r="B36" s="29" t="s">
        <v>61</v>
      </c>
      <c r="C36" s="6"/>
      <c r="D36" s="58" t="s">
        <v>170</v>
      </c>
      <c r="E36" s="59"/>
      <c r="F36" s="60"/>
      <c r="G36" s="35"/>
    </row>
    <row r="37" spans="1:6" ht="45">
      <c r="A37" s="17" t="s">
        <v>62</v>
      </c>
      <c r="B37" s="29" t="s">
        <v>63</v>
      </c>
      <c r="C37" s="6" t="s">
        <v>101</v>
      </c>
      <c r="D37" s="17"/>
      <c r="E37" s="17"/>
      <c r="F37" s="17"/>
    </row>
    <row r="38" spans="1:9" ht="30">
      <c r="A38" s="17" t="s">
        <v>64</v>
      </c>
      <c r="B38" s="29" t="s">
        <v>65</v>
      </c>
      <c r="C38" s="6"/>
      <c r="D38" s="30">
        <f>D39+D44</f>
        <v>5079.529909475125</v>
      </c>
      <c r="E38" s="30">
        <f>E39+E44</f>
        <v>2176.687184505284</v>
      </c>
      <c r="F38" s="30">
        <f>F39+F44</f>
        <v>5709.147477285112</v>
      </c>
      <c r="G38" s="36"/>
      <c r="H38" s="36"/>
      <c r="I38" s="36"/>
    </row>
    <row r="39" spans="1:6" ht="30">
      <c r="A39" s="17" t="s">
        <v>66</v>
      </c>
      <c r="B39" s="19" t="s">
        <v>67</v>
      </c>
      <c r="C39" s="6" t="s">
        <v>33</v>
      </c>
      <c r="D39" s="30">
        <f>SUM(D41:D43)</f>
        <v>3982.782635335971</v>
      </c>
      <c r="E39" s="30">
        <f>SUM(E41:E43)</f>
        <v>1539.7871845052841</v>
      </c>
      <c r="F39" s="30">
        <f>SUM(F41:F43)</f>
        <v>4533.698110461355</v>
      </c>
    </row>
    <row r="40" spans="1:6" ht="15">
      <c r="A40" s="17"/>
      <c r="B40" s="19" t="s">
        <v>68</v>
      </c>
      <c r="C40" s="6"/>
      <c r="D40" s="30"/>
      <c r="E40" s="30"/>
      <c r="F40" s="30"/>
    </row>
    <row r="41" spans="1:6" ht="15">
      <c r="A41" s="17"/>
      <c r="B41" s="19" t="s">
        <v>69</v>
      </c>
      <c r="C41" s="6"/>
      <c r="D41" s="30">
        <v>1069.6114251286385</v>
      </c>
      <c r="E41" s="30">
        <f>E53*E52*12*0.1549</f>
        <v>605.287184505284</v>
      </c>
      <c r="F41" s="30">
        <v>1247.0956119440384</v>
      </c>
    </row>
    <row r="42" spans="1:6" ht="15">
      <c r="A42" s="17"/>
      <c r="B42" s="19" t="s">
        <v>70</v>
      </c>
      <c r="C42" s="6"/>
      <c r="D42" s="30">
        <v>965.5922918367482</v>
      </c>
      <c r="E42" s="30">
        <v>354.6</v>
      </c>
      <c r="F42" s="30">
        <v>1087.8131236612185</v>
      </c>
    </row>
    <row r="43" spans="1:6" ht="15">
      <c r="A43" s="17"/>
      <c r="B43" s="19" t="s">
        <v>71</v>
      </c>
      <c r="C43" s="6"/>
      <c r="D43" s="37">
        <v>1947.5789183705842</v>
      </c>
      <c r="E43" s="37">
        <v>579.9</v>
      </c>
      <c r="F43" s="37">
        <v>2198.7893748560987</v>
      </c>
    </row>
    <row r="44" spans="1:6" ht="30">
      <c r="A44" s="17" t="s">
        <v>72</v>
      </c>
      <c r="B44" s="19" t="s">
        <v>73</v>
      </c>
      <c r="C44" s="6" t="s">
        <v>33</v>
      </c>
      <c r="D44" s="30">
        <v>1096.7472741391541</v>
      </c>
      <c r="E44" s="30">
        <v>636.9</v>
      </c>
      <c r="F44" s="30">
        <v>1175.4493668237562</v>
      </c>
    </row>
    <row r="45" spans="1:6" ht="15">
      <c r="A45" s="17" t="s">
        <v>74</v>
      </c>
      <c r="B45" s="19" t="s">
        <v>75</v>
      </c>
      <c r="C45" s="6" t="s">
        <v>33</v>
      </c>
      <c r="D45" s="17" t="s">
        <v>117</v>
      </c>
      <c r="E45" s="17" t="s">
        <v>117</v>
      </c>
      <c r="F45" s="17" t="s">
        <v>117</v>
      </c>
    </row>
    <row r="46" spans="1:6" ht="30">
      <c r="A46" s="17" t="s">
        <v>76</v>
      </c>
      <c r="B46" s="19" t="s">
        <v>77</v>
      </c>
      <c r="C46" s="6" t="s">
        <v>33</v>
      </c>
      <c r="D46" s="17" t="s">
        <v>117</v>
      </c>
      <c r="E46" s="17" t="s">
        <v>117</v>
      </c>
      <c r="F46" s="17" t="s">
        <v>117</v>
      </c>
    </row>
    <row r="47" spans="1:6" ht="30">
      <c r="A47" s="17" t="s">
        <v>78</v>
      </c>
      <c r="B47" s="19" t="s">
        <v>79</v>
      </c>
      <c r="C47" s="6"/>
      <c r="D47" s="17" t="s">
        <v>117</v>
      </c>
      <c r="E47" s="17" t="s">
        <v>117</v>
      </c>
      <c r="F47" s="17" t="s">
        <v>117</v>
      </c>
    </row>
    <row r="48" spans="1:6" ht="15">
      <c r="A48" s="17"/>
      <c r="B48" s="19" t="s">
        <v>80</v>
      </c>
      <c r="C48" s="6"/>
      <c r="D48" s="18"/>
      <c r="E48" s="18"/>
      <c r="F48" s="18"/>
    </row>
    <row r="49" spans="1:6" ht="15">
      <c r="A49" s="17"/>
      <c r="B49" s="19" t="s">
        <v>81</v>
      </c>
      <c r="C49" s="6" t="s">
        <v>82</v>
      </c>
      <c r="D49" s="30">
        <v>781.2421</v>
      </c>
      <c r="E49" s="30">
        <v>704.25</v>
      </c>
      <c r="F49" s="30">
        <f>D49</f>
        <v>781.2421</v>
      </c>
    </row>
    <row r="50" spans="1:6" ht="30">
      <c r="A50" s="17"/>
      <c r="B50" s="19" t="s">
        <v>83</v>
      </c>
      <c r="C50" s="6" t="s">
        <v>84</v>
      </c>
      <c r="D50" s="38">
        <f>D39/D49</f>
        <v>5.098013324340778</v>
      </c>
      <c r="E50" s="38">
        <f>E39/E49</f>
        <v>2.1864212772527996</v>
      </c>
      <c r="F50" s="38">
        <f>F39/F49</f>
        <v>5.8031922632707005</v>
      </c>
    </row>
    <row r="51" spans="1:6" ht="30">
      <c r="A51" s="17" t="s">
        <v>85</v>
      </c>
      <c r="B51" s="19" t="s">
        <v>86</v>
      </c>
      <c r="C51" s="6"/>
      <c r="D51" s="17"/>
      <c r="E51" s="17"/>
      <c r="F51" s="17"/>
    </row>
    <row r="52" spans="1:6" ht="15">
      <c r="A52" s="17" t="s">
        <v>87</v>
      </c>
      <c r="B52" s="19" t="s">
        <v>88</v>
      </c>
      <c r="C52" s="6" t="s">
        <v>89</v>
      </c>
      <c r="D52" s="39">
        <v>13</v>
      </c>
      <c r="E52" s="30">
        <v>11</v>
      </c>
      <c r="F52" s="30">
        <v>13</v>
      </c>
    </row>
    <row r="53" spans="1:6" ht="30">
      <c r="A53" s="17" t="s">
        <v>90</v>
      </c>
      <c r="B53" s="19" t="s">
        <v>91</v>
      </c>
      <c r="C53" s="6" t="s">
        <v>92</v>
      </c>
      <c r="D53" s="30">
        <v>26.272981962109526</v>
      </c>
      <c r="E53" s="30">
        <v>29.603027588927556</v>
      </c>
      <c r="F53" s="30">
        <v>30.55094513522638</v>
      </c>
    </row>
    <row r="54" spans="1:6" ht="30">
      <c r="A54" s="17" t="s">
        <v>93</v>
      </c>
      <c r="B54" s="19" t="s">
        <v>94</v>
      </c>
      <c r="C54" s="6"/>
      <c r="D54" s="17"/>
      <c r="E54" s="17"/>
      <c r="F54" s="17"/>
    </row>
    <row r="55" spans="1:6" ht="15">
      <c r="A55" s="17"/>
      <c r="B55" s="19" t="s">
        <v>80</v>
      </c>
      <c r="C55" s="6"/>
      <c r="D55" s="18"/>
      <c r="E55" s="18"/>
      <c r="F55" s="18"/>
    </row>
    <row r="56" spans="1:6" ht="30">
      <c r="A56" s="17"/>
      <c r="B56" s="19" t="s">
        <v>95</v>
      </c>
      <c r="C56" s="6" t="s">
        <v>33</v>
      </c>
      <c r="D56" s="17" t="s">
        <v>117</v>
      </c>
      <c r="E56" s="17" t="s">
        <v>117</v>
      </c>
      <c r="F56" s="17" t="s">
        <v>117</v>
      </c>
    </row>
    <row r="57" spans="1:6" ht="30">
      <c r="A57" s="17"/>
      <c r="B57" s="19" t="s">
        <v>96</v>
      </c>
      <c r="C57" s="6" t="s">
        <v>33</v>
      </c>
      <c r="D57" s="17" t="s">
        <v>117</v>
      </c>
      <c r="E57" s="17" t="s">
        <v>117</v>
      </c>
      <c r="F57" s="17" t="s">
        <v>117</v>
      </c>
    </row>
    <row r="59" ht="15">
      <c r="A59" s="24" t="s">
        <v>97</v>
      </c>
    </row>
    <row r="60" ht="15">
      <c r="A60" s="24" t="s">
        <v>98</v>
      </c>
    </row>
    <row r="61" ht="15">
      <c r="A61" s="24" t="s">
        <v>99</v>
      </c>
    </row>
    <row r="62" ht="15">
      <c r="A62" s="24" t="s">
        <v>100</v>
      </c>
    </row>
    <row r="66" ht="15">
      <c r="A66" s="24" t="s">
        <v>106</v>
      </c>
    </row>
    <row r="68" spans="1:12" s="28" customFormat="1" ht="30">
      <c r="A68" s="17" t="s">
        <v>26</v>
      </c>
      <c r="B68" s="17" t="s">
        <v>27</v>
      </c>
      <c r="C68" s="6" t="s">
        <v>28</v>
      </c>
      <c r="D68" s="56" t="s">
        <v>103</v>
      </c>
      <c r="E68" s="56"/>
      <c r="F68" s="56" t="s">
        <v>114</v>
      </c>
      <c r="G68" s="56"/>
      <c r="H68" s="56" t="s">
        <v>104</v>
      </c>
      <c r="I68" s="56"/>
      <c r="J68" s="27"/>
      <c r="K68" s="27"/>
      <c r="L68" s="27"/>
    </row>
    <row r="69" spans="1:9" ht="15">
      <c r="A69" s="18"/>
      <c r="B69" s="18"/>
      <c r="C69" s="6"/>
      <c r="D69" s="6" t="s">
        <v>115</v>
      </c>
      <c r="E69" s="6" t="s">
        <v>116</v>
      </c>
      <c r="F69" s="6" t="s">
        <v>115</v>
      </c>
      <c r="G69" s="6" t="s">
        <v>116</v>
      </c>
      <c r="H69" s="6" t="s">
        <v>115</v>
      </c>
      <c r="I69" s="6" t="s">
        <v>116</v>
      </c>
    </row>
    <row r="70" spans="1:9" ht="30">
      <c r="A70" s="18" t="s">
        <v>29</v>
      </c>
      <c r="B70" s="19" t="s">
        <v>107</v>
      </c>
      <c r="C70" s="6"/>
      <c r="D70" s="18"/>
      <c r="E70" s="18"/>
      <c r="F70" s="18"/>
      <c r="G70" s="18"/>
      <c r="H70" s="18"/>
      <c r="I70" s="18"/>
    </row>
    <row r="71" spans="1:9" ht="15">
      <c r="A71" s="18" t="s">
        <v>34</v>
      </c>
      <c r="B71" s="19" t="s">
        <v>108</v>
      </c>
      <c r="C71" s="6"/>
      <c r="D71" s="18"/>
      <c r="E71" s="18"/>
      <c r="F71" s="18"/>
      <c r="G71" s="18"/>
      <c r="H71" s="18"/>
      <c r="I71" s="18"/>
    </row>
    <row r="72" spans="1:9" ht="15">
      <c r="A72" s="18"/>
      <c r="B72" s="20" t="s">
        <v>109</v>
      </c>
      <c r="C72" s="6"/>
      <c r="D72" s="18"/>
      <c r="E72" s="18"/>
      <c r="F72" s="18"/>
      <c r="G72" s="18"/>
      <c r="H72" s="18"/>
      <c r="I72" s="18"/>
    </row>
    <row r="73" spans="1:9" ht="15">
      <c r="A73" s="18"/>
      <c r="B73" s="20" t="s">
        <v>110</v>
      </c>
      <c r="C73" s="6" t="s">
        <v>118</v>
      </c>
      <c r="D73" s="43">
        <f>D76/(0.821*12)</f>
        <v>515.5836286515555</v>
      </c>
      <c r="E73" s="44"/>
      <c r="F73" s="43">
        <v>169.5433</v>
      </c>
      <c r="G73" s="44"/>
      <c r="H73" s="43">
        <f>H76/(1.07*12)</f>
        <v>444.6376539941676</v>
      </c>
      <c r="I73" s="44"/>
    </row>
    <row r="74" spans="1:9" ht="15">
      <c r="A74" s="18"/>
      <c r="B74" s="20" t="s">
        <v>111</v>
      </c>
      <c r="C74" s="6" t="s">
        <v>119</v>
      </c>
      <c r="D74" s="43">
        <v>0.10123280044732662</v>
      </c>
      <c r="E74" s="44"/>
      <c r="F74" s="43">
        <v>0.10758079125516286</v>
      </c>
      <c r="G74" s="44"/>
      <c r="H74" s="43">
        <v>0.11527168773510416</v>
      </c>
      <c r="I74" s="44"/>
    </row>
    <row r="75" spans="1:9" ht="30">
      <c r="A75" s="18"/>
      <c r="B75" s="20" t="s">
        <v>171</v>
      </c>
      <c r="C75" s="6" t="s">
        <v>155</v>
      </c>
      <c r="D75" s="47">
        <f>D76+D77</f>
        <v>5953.909699913131</v>
      </c>
      <c r="E75" s="48"/>
      <c r="F75" s="45">
        <f>F76+F77</f>
        <v>3005.757476505284</v>
      </c>
      <c r="G75" s="46"/>
      <c r="H75" s="51">
        <f>H76+H77</f>
        <v>6661.617924717673</v>
      </c>
      <c r="I75" s="52"/>
    </row>
    <row r="76" spans="1:9" ht="15">
      <c r="A76" s="18"/>
      <c r="B76" s="20" t="s">
        <v>172</v>
      </c>
      <c r="C76" s="6" t="s">
        <v>155</v>
      </c>
      <c r="D76" s="47">
        <f>D38</f>
        <v>5079.529909475125</v>
      </c>
      <c r="E76" s="48"/>
      <c r="F76" s="47">
        <f>E38</f>
        <v>2176.687184505284</v>
      </c>
      <c r="G76" s="48"/>
      <c r="H76" s="51">
        <f>F38</f>
        <v>5709.147477285112</v>
      </c>
      <c r="I76" s="52"/>
    </row>
    <row r="77" spans="1:9" ht="15">
      <c r="A77" s="18"/>
      <c r="B77" s="19" t="s">
        <v>173</v>
      </c>
      <c r="C77" s="6" t="s">
        <v>155</v>
      </c>
      <c r="D77" s="47">
        <v>874.3797904380052</v>
      </c>
      <c r="E77" s="48"/>
      <c r="F77" s="49">
        <v>829.070292</v>
      </c>
      <c r="G77" s="50"/>
      <c r="H77" s="51">
        <v>952.4704474325617</v>
      </c>
      <c r="I77" s="52"/>
    </row>
    <row r="78" spans="1:9" ht="15">
      <c r="A78" s="18"/>
      <c r="B78" s="20" t="s">
        <v>112</v>
      </c>
      <c r="C78" s="6" t="s">
        <v>119</v>
      </c>
      <c r="D78" s="43">
        <f>D75/D33</f>
        <v>0.6893239746892832</v>
      </c>
      <c r="E78" s="44"/>
      <c r="F78" s="43">
        <f>F75/E33</f>
        <v>0.3900293747873914</v>
      </c>
      <c r="G78" s="44"/>
      <c r="H78" s="43">
        <f>H75/F33</f>
        <v>0.806346795576298</v>
      </c>
      <c r="I78" s="44"/>
    </row>
  </sheetData>
  <sheetProtection/>
  <mergeCells count="30">
    <mergeCell ref="H76:I76"/>
    <mergeCell ref="H77:I77"/>
    <mergeCell ref="A13:F13"/>
    <mergeCell ref="A14:F14"/>
    <mergeCell ref="A7:F7"/>
    <mergeCell ref="A8:F8"/>
    <mergeCell ref="A9:F9"/>
    <mergeCell ref="A10:F10"/>
    <mergeCell ref="A12:F12"/>
    <mergeCell ref="D68:E68"/>
    <mergeCell ref="F68:G68"/>
    <mergeCell ref="H68:I68"/>
    <mergeCell ref="A19:F19"/>
    <mergeCell ref="D36:F36"/>
    <mergeCell ref="D78:E78"/>
    <mergeCell ref="F78:G78"/>
    <mergeCell ref="H78:I78"/>
    <mergeCell ref="F73:G73"/>
    <mergeCell ref="F74:G74"/>
    <mergeCell ref="D73:E73"/>
    <mergeCell ref="D74:E74"/>
    <mergeCell ref="H73:I73"/>
    <mergeCell ref="H74:I74"/>
    <mergeCell ref="F75:G75"/>
    <mergeCell ref="F76:G76"/>
    <mergeCell ref="F77:G77"/>
    <mergeCell ref="D75:E75"/>
    <mergeCell ref="D76:E76"/>
    <mergeCell ref="D77:E77"/>
    <mergeCell ref="H75:I75"/>
  </mergeCells>
  <printOptions/>
  <pageMargins left="0.7" right="0.7" top="0.75" bottom="0.75" header="0.3" footer="0.3"/>
  <pageSetup horizontalDpi="180" verticalDpi="180" orientation="portrait" paperSize="9" scale="3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2017-05-03T06:35:20Z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