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16020" windowHeight="9765" tabRatio="831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3">'2'!$A$1:$E$50</definedName>
    <definedName name="_xlnm.Print_Area" localSheetId="4">'3'!$A$1:$E$84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<sst xmlns="http://schemas.openxmlformats.org/spreadsheetml/2006/main" count="392" uniqueCount="266">
  <si>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</si>
  <si>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</si>
  <si>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</si>
  <si>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</si>
  <si>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</si>
  <si>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</si>
  <si>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</si>
  <si>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</si>
  <si>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</si>
  <si>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</si>
  <si>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</si>
  <si>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</si>
  <si>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</si>
  <si>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</si>
  <si>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</si>
  <si>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</si>
  <si>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</si>
  <si>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</si>
  <si>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</si>
  <si>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</si>
  <si>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</si>
  <si>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</si>
  <si>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</si>
  <si>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</si>
  <si>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</si>
  <si>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</si>
  <si>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</si>
  <si>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</si>
  <si>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</si>
  <si>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</si>
  <si>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</si>
  <si>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</si>
  <si>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</si>
  <si>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</si>
  <si>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</si>
  <si>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</si>
  <si>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</si>
  <si>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</si>
  <si>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</si>
  <si>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</si>
  <si>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</si>
  <si>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</si>
  <si>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</si>
  <si>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</si>
  <si>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</si>
  <si>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</si>
  <si>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</si>
  <si>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</si>
  <si>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</si>
  <si>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</si>
  <si>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</si>
  <si>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</si>
  <si>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</si>
  <si>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</si>
  <si>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</si>
  <si>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</si>
  <si>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</si>
  <si>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</si>
  <si>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</si>
  <si>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</si>
  <si>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</si>
  <si>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</si>
  <si>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</si>
  <si>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</si>
  <si>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</si>
  <si>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</si>
  <si>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</si>
  <si>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</si>
  <si>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</si>
  <si>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</si>
  <si>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</si>
  <si>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</si>
  <si>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</si>
  <si>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</si>
  <si>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</si>
  <si>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</si>
  <si>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</si>
  <si>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</si>
  <si>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</si>
  <si>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</si>
  <si>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</si>
  <si>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</si>
  <si>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</si>
  <si>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</si>
  <si>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</si>
  <si>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</si>
  <si>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</si>
  <si>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</si>
  <si>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</si>
  <si>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</si>
  <si>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</si>
  <si>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</si>
  <si>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</si>
  <si>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</si>
  <si>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</si>
  <si>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</si>
  <si>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</si>
  <si>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</si>
  <si>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</si>
  <si>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</si>
  <si>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</si>
  <si>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</si>
  <si>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</si>
  <si>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</si>
  <si>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</si>
  <si>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</si>
  <si>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</si>
  <si>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</si>
  <si>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</si>
  <si>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</si>
  <si>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</si>
  <si>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</si>
  <si>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</si>
  <si>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</si>
  <si>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</si>
  <si>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</si>
  <si>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</si>
  <si>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</si>
  <si>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</si>
  <si>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</si>
  <si>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</si>
  <si>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</si>
  <si>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</si>
  <si>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</si>
  <si>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</si>
  <si>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</si>
  <si>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</si>
  <si>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</si>
  <si>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</si>
  <si>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</si>
  <si>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х)удельный расход электрической энергии на единицу тепловой энергии, отпускаемой в тепловую сеть (тыс. кВт·ч/Гкал)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</si>
  <si>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</si>
  <si>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</si>
  <si>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</si>
  <si>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</si>
  <si>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</si>
  <si>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</si>
  <si>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</si>
  <si>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</si>
  <si>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</si>
  <si>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</si>
  <si>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</si>
  <si>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</si>
  <si>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</si>
  <si>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</si>
  <si>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</si>
  <si>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</si>
  <si>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</si>
  <si>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</si>
  <si>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</si>
  <si>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</si>
  <si>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</si>
  <si>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</si>
  <si>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</si>
  <si>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</si>
  <si>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</si>
  <si>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</si>
  <si>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</si>
  <si>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</si>
  <si>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</si>
  <si>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</si>
  <si>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</si>
  <si>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</si>
  <si>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</si>
  <si>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</si>
  <si>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</si>
  <si>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</si>
  <si>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</si>
  <si>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</si>
  <si>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</si>
  <si>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</si>
  <si>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</si>
  <si>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</si>
  <si>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</si>
  <si>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</si>
  <si>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</si>
  <si>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</si>
  <si>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</si>
  <si>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</si>
  <si>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</si>
  <si>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</si>
  <si>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</si>
  <si>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</si>
  <si>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</si>
  <si>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</si>
  <si>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</si>
  <si>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</si>
  <si>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</si>
  <si>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</si>
  <si>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</si>
  <si>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</si>
  <si>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</si>
  <si>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</si>
  <si>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</si>
  <si>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</si>
  <si>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</si>
  <si>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</si>
  <si>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</si>
  <si>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</si>
  <si>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</si>
  <si>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</si>
  <si>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</si>
  <si>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</si>
  <si>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</si>
  <si>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</si>
  <si>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</si>
  <si>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</si>
  <si>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</si>
  <si>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</si>
  <si>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</si>
  <si>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</si>
  <si>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</si>
  <si>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</si>
  <si>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</si>
  <si>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</si>
  <si>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</si>
  <si>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</si>
  <si>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</si>
  <si>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</si>
  <si>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</si>
  <si>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</si>
  <si>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</si>
  <si>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</si>
  <si>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</si>
  <si>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Адрес: г.Новосибирск, ул.Сибиряков-Гвардейцев,56</t>
  </si>
  <si>
    <t xml:space="preserve">Типовой договор на пользование энергоресурсами - </t>
  </si>
  <si>
    <t>Период действия тарифа</t>
  </si>
  <si>
    <t>Наименование тарифа</t>
  </si>
  <si>
    <t>Потребители</t>
  </si>
  <si>
    <t>Население</t>
  </si>
  <si>
    <t>январь-июнь</t>
  </si>
  <si>
    <t xml:space="preserve">Потребители </t>
  </si>
  <si>
    <t>покупка</t>
  </si>
  <si>
    <t>http://www.elsib.ru/corpinfo/otchetnaya_inf/godovaya_buhgalt_otch.php
http://www.e-disclosure.ru/portal/company.aspx?id=4966</t>
  </si>
  <si>
    <t>июль-декабрь</t>
  </si>
  <si>
    <t>Фирменное наименование организации</t>
  </si>
  <si>
    <t>НПО "ЭЛСИБ" ОАО
Генеральный директор Общества Безмельницын Дмитрий Аркадьевич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</si>
  <si>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</si>
  <si>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</si>
  <si>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</si>
  <si>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</si>
  <si>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</si>
  <si>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</si>
  <si>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</si>
  <si>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</si>
  <si>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Приказ от 22.11.2013  №279-ТЭ</t>
  </si>
  <si>
    <t>с 01.01.2014 по 31.12.2014</t>
  </si>
  <si>
    <t>Источник официального опубликования решения</t>
  </si>
  <si>
    <t>01.01.2014 - 30.06.2014</t>
  </si>
  <si>
    <t>01.07.2014 - 31.12.2014</t>
  </si>
  <si>
    <t>1 069,8 руб./Гкал (без НДС)</t>
  </si>
  <si>
    <t>1 262,36 руб./Гкал (с учётом НДС)</t>
  </si>
  <si>
    <t>1 114,77 руб./Гкал (без НДС)</t>
  </si>
  <si>
    <t>1 315,43 руб./Гкал (с учётом НДС)</t>
  </si>
  <si>
    <t>1 квартал 2014</t>
  </si>
  <si>
    <t>2 квартал 2014</t>
  </si>
  <si>
    <t>3 квартал 2014</t>
  </si>
  <si>
    <t>4 квартал 2014</t>
  </si>
  <si>
    <t>http://www.elsib.ru/ru/company/reguliruemie_vidi_deyztelnosti.php</t>
  </si>
  <si>
    <t>2014 год</t>
  </si>
  <si>
    <t>Плановый показатель 2014 год</t>
  </si>
  <si>
    <t>Фактический показатель за 2014 год</t>
  </si>
  <si>
    <t>План 2014
(январь-июнь)</t>
  </si>
  <si>
    <t>План 2014
(июль-декабрь)</t>
  </si>
  <si>
    <t>План 2014
(год)</t>
  </si>
  <si>
    <t>Факт 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</si>
</sst>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_ ;\-#,##0.00\ "/>
    <numFmt numFmtId="175" formatCode="0.000000"/>
    <numFmt numFmtId="176" formatCode="0.00000"/>
    <numFmt numFmtId="177" formatCode="0.0000000"/>
    <numFmt numFmtId="178" formatCode="#,##0.00;[Red]\-#,##0.00"/>
    <numFmt numFmtId="179" formatCode="0.00000000"/>
    <numFmt numFmtId="180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11"/>
      <color indexed="6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justify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justify" vertical="center"/>
    </xf>
    <xf numFmtId="0" fontId="49" fillId="33" borderId="10" xfId="0" applyFont="1" applyFill="1" applyBorder="1" applyAlignment="1">
      <alignment horizontal="left" vertical="center" wrapText="1" indent="3"/>
    </xf>
    <xf numFmtId="0" fontId="49" fillId="33" borderId="10" xfId="0" applyFont="1" applyFill="1" applyBorder="1" applyAlignment="1">
      <alignment horizontal="justify"/>
    </xf>
    <xf numFmtId="0" fontId="49" fillId="33" borderId="10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8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 indent="5"/>
    </xf>
    <xf numFmtId="0" fontId="49" fillId="33" borderId="10" xfId="0" applyFont="1" applyFill="1" applyBorder="1" applyAlignment="1">
      <alignment horizontal="left" vertical="center" indent="2"/>
    </xf>
    <xf numFmtId="0" fontId="48" fillId="0" borderId="10" xfId="0" applyFont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171" fontId="49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4" fontId="49" fillId="0" borderId="0" xfId="0" applyNumberFormat="1" applyFont="1" applyAlignment="1">
      <alignment/>
    </xf>
    <xf numFmtId="0" fontId="34" fillId="0" borderId="10" xfId="42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justify" wrapText="1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74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170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/>
    </xf>
    <xf numFmtId="4" fontId="49" fillId="0" borderId="10" xfId="57" applyNumberFormat="1" applyFont="1" applyFill="1" applyBorder="1" applyAlignment="1">
      <alignment/>
    </xf>
    <xf numFmtId="0" fontId="54" fillId="0" borderId="0" xfId="42" applyFont="1" applyAlignment="1" applyProtection="1">
      <alignment horizontal="left" vertical="center" wrapText="1"/>
      <protection/>
    </xf>
    <xf numFmtId="0" fontId="54" fillId="0" borderId="0" xfId="42" applyFont="1" applyAlignment="1" applyProtection="1">
      <alignment horizontal="left" vertical="center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left" vertical="center" wrapText="1"/>
    </xf>
    <xf numFmtId="0" fontId="49" fillId="2" borderId="18" xfId="0" applyFont="1" applyFill="1" applyBorder="1" applyAlignment="1">
      <alignment horizontal="left" vertical="center" wrapText="1"/>
    </xf>
    <xf numFmtId="0" fontId="49" fillId="2" borderId="19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left" vertical="center"/>
    </xf>
    <xf numFmtId="0" fontId="49" fillId="2" borderId="18" xfId="0" applyFont="1" applyFill="1" applyBorder="1" applyAlignment="1">
      <alignment horizontal="left" vertical="center"/>
    </xf>
    <xf numFmtId="0" fontId="49" fillId="2" borderId="1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9" fillId="8" borderId="11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9" fillId="8" borderId="18" xfId="0" applyFont="1" applyFill="1" applyBorder="1" applyAlignment="1">
      <alignment horizontal="center" vertical="center" wrapText="1"/>
    </xf>
    <xf numFmtId="0" fontId="49" fillId="8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4" fillId="0" borderId="0" xfId="42" applyAlignment="1" applyProtection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right" vertical="top" wrapText="1"/>
    </xf>
    <xf numFmtId="0" fontId="49" fillId="0" borderId="22" xfId="0" applyFont="1" applyBorder="1" applyAlignment="1">
      <alignment horizontal="right" vertical="top" wrapText="1"/>
    </xf>
    <xf numFmtId="0" fontId="49" fillId="0" borderId="23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3" xfId="0" applyFont="1" applyBorder="1" applyAlignment="1">
      <alignment horizontal="right" vertical="top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justify" wrapText="1"/>
    </xf>
    <xf numFmtId="0" fontId="49" fillId="0" borderId="0" xfId="0" applyFont="1" applyAlignment="1">
      <alignment horizontal="left" wrapText="1"/>
    </xf>
    <xf numFmtId="0" fontId="49" fillId="0" borderId="24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25" xfId="0" applyFont="1" applyBorder="1" applyAlignment="1">
      <alignment horizontal="left" vertical="top" wrapText="1"/>
    </xf>
    <xf numFmtId="0" fontId="49" fillId="0" borderId="0" xfId="0" applyFont="1" applyAlignment="1">
      <alignment horizontal="justify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company/reguliruemie_vidi_deyztelnosti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6384" width="9.140625" style="13" customWidth="1"/>
  </cols>
  <sheetData>
    <row r="2" ht="16.5">
      <c r="B2" s="29" t="s">
        <v>196</v>
      </c>
    </row>
    <row r="5" spans="2:12" ht="16.5">
      <c r="B5" s="72" t="s">
        <v>197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16.5">
      <c r="B6" s="72" t="s">
        <v>91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6.5">
      <c r="B7" s="72" t="s">
        <v>132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ht="34.5" customHeight="1">
      <c r="B8" s="71" t="s">
        <v>183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16.5">
      <c r="B9" s="72" t="s">
        <v>190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47.25" customHeight="1">
      <c r="B10" s="71" t="s">
        <v>191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16.5">
      <c r="B11" s="72" t="s">
        <v>198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2" ht="31.5" customHeight="1">
      <c r="B12" s="71" t="s">
        <v>199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08" t="s">
        <v>199</v>
      </c>
      <c r="B1" s="108"/>
      <c r="C1" s="108"/>
      <c r="D1" s="108"/>
      <c r="E1" s="108"/>
      <c r="F1" s="108"/>
      <c r="G1" s="108"/>
      <c r="H1" s="108"/>
    </row>
    <row r="3" spans="1:8" ht="16.5">
      <c r="A3" s="121" t="s">
        <v>200</v>
      </c>
      <c r="B3" s="122"/>
      <c r="C3" s="122"/>
      <c r="D3" s="122"/>
      <c r="E3" s="122"/>
      <c r="F3" s="122"/>
      <c r="G3" s="122"/>
      <c r="H3" s="122"/>
    </row>
    <row r="4" spans="1:8" ht="15" customHeight="1">
      <c r="A4" s="123" t="s">
        <v>215</v>
      </c>
      <c r="B4" s="123"/>
      <c r="C4" s="123"/>
      <c r="D4" s="123"/>
      <c r="E4" s="123"/>
      <c r="F4" s="123"/>
      <c r="G4" s="123"/>
      <c r="H4" s="123"/>
    </row>
    <row r="5" spans="1:8" ht="15" customHeight="1">
      <c r="A5" s="127" t="s">
        <v>212</v>
      </c>
      <c r="B5" s="128"/>
      <c r="C5" s="128"/>
      <c r="D5" s="128"/>
      <c r="E5" s="128"/>
      <c r="F5" s="128"/>
      <c r="G5" s="128"/>
      <c r="H5" s="129"/>
    </row>
    <row r="6" spans="1:8" ht="16.5">
      <c r="A6" s="130" t="s">
        <v>80</v>
      </c>
      <c r="B6" s="131"/>
      <c r="C6" s="131"/>
      <c r="D6" s="131"/>
      <c r="E6" s="131"/>
      <c r="F6" s="131"/>
      <c r="G6" s="131"/>
      <c r="H6" s="132"/>
    </row>
    <row r="7" spans="1:8" ht="16.5">
      <c r="A7" s="130" t="s">
        <v>211</v>
      </c>
      <c r="B7" s="131"/>
      <c r="C7" s="131"/>
      <c r="D7" s="131"/>
      <c r="E7" s="131"/>
      <c r="F7" s="131"/>
      <c r="G7" s="131"/>
      <c r="H7" s="132"/>
    </row>
    <row r="8" spans="1:8" ht="15" customHeight="1">
      <c r="A8" s="130" t="s">
        <v>210</v>
      </c>
      <c r="B8" s="131"/>
      <c r="C8" s="131"/>
      <c r="D8" s="131"/>
      <c r="E8" s="131"/>
      <c r="F8" s="131"/>
      <c r="G8" s="131"/>
      <c r="H8" s="132"/>
    </row>
    <row r="9" spans="1:8" ht="16.5">
      <c r="A9" s="130" t="s">
        <v>80</v>
      </c>
      <c r="B9" s="131"/>
      <c r="C9" s="131"/>
      <c r="D9" s="131"/>
      <c r="E9" s="131"/>
      <c r="F9" s="131"/>
      <c r="G9" s="131"/>
      <c r="H9" s="132"/>
    </row>
    <row r="10" spans="1:8" ht="16.5">
      <c r="A10" s="130" t="s">
        <v>211</v>
      </c>
      <c r="B10" s="131"/>
      <c r="C10" s="131"/>
      <c r="D10" s="131"/>
      <c r="E10" s="131"/>
      <c r="F10" s="131"/>
      <c r="G10" s="131"/>
      <c r="H10" s="132"/>
    </row>
    <row r="11" spans="1:8" ht="42.75" customHeight="1">
      <c r="A11" s="124" t="s">
        <v>216</v>
      </c>
      <c r="B11" s="125"/>
      <c r="C11" s="125"/>
      <c r="D11" s="125"/>
      <c r="E11" s="125"/>
      <c r="F11" s="125"/>
      <c r="G11" s="125"/>
      <c r="H11" s="126"/>
    </row>
    <row r="12" spans="1:8" ht="16.5">
      <c r="A12" s="141" t="s">
        <v>214</v>
      </c>
      <c r="B12" s="142"/>
      <c r="C12" s="142"/>
      <c r="D12" s="142"/>
      <c r="E12" s="142"/>
      <c r="F12" s="142"/>
      <c r="G12" s="142"/>
      <c r="H12" s="143"/>
    </row>
    <row r="13" spans="1:8" ht="16.5">
      <c r="A13" s="124" t="s">
        <v>213</v>
      </c>
      <c r="B13" s="125"/>
      <c r="C13" s="125"/>
      <c r="D13" s="125"/>
      <c r="E13" s="125"/>
      <c r="F13" s="125"/>
      <c r="G13" s="125"/>
      <c r="H13" s="126"/>
    </row>
    <row r="14" spans="1:8" ht="13.5" customHeight="1">
      <c r="A14" s="53"/>
      <c r="B14" s="54"/>
      <c r="C14" s="54"/>
      <c r="D14" s="54"/>
      <c r="E14" s="54"/>
      <c r="F14" s="54"/>
      <c r="G14" s="54"/>
      <c r="H14" s="55"/>
    </row>
    <row r="15" spans="1:8" ht="13.5" customHeight="1">
      <c r="A15" s="53"/>
      <c r="B15" s="54"/>
      <c r="C15" s="54"/>
      <c r="D15" s="54"/>
      <c r="E15" s="54"/>
      <c r="F15" s="54"/>
      <c r="G15" s="54"/>
      <c r="H15" s="55"/>
    </row>
    <row r="16" spans="1:8" ht="17.25" customHeight="1">
      <c r="A16" s="137" t="s">
        <v>219</v>
      </c>
      <c r="B16" s="138"/>
      <c r="C16" s="138"/>
      <c r="D16" s="138"/>
      <c r="E16" s="138"/>
      <c r="F16" s="138"/>
      <c r="G16" s="138"/>
      <c r="H16" s="139"/>
    </row>
    <row r="17" spans="1:8" ht="18.75" customHeight="1">
      <c r="A17" s="121" t="s">
        <v>203</v>
      </c>
      <c r="B17" s="122"/>
      <c r="C17" s="122"/>
      <c r="D17" s="122"/>
      <c r="E17" s="122"/>
      <c r="F17" s="122"/>
      <c r="G17" s="122"/>
      <c r="H17" s="122"/>
    </row>
    <row r="18" spans="1:8" ht="18.75" customHeight="1">
      <c r="A18" s="136" t="s">
        <v>204</v>
      </c>
      <c r="B18" s="136"/>
      <c r="C18" s="136"/>
      <c r="D18" s="136"/>
      <c r="E18" s="136"/>
      <c r="F18" s="136"/>
      <c r="G18" s="136"/>
      <c r="H18" s="136"/>
    </row>
    <row r="19" spans="1:8" ht="18.75" customHeight="1">
      <c r="A19" s="136" t="s">
        <v>205</v>
      </c>
      <c r="B19" s="136"/>
      <c r="C19" s="136"/>
      <c r="D19" s="136"/>
      <c r="E19" s="136"/>
      <c r="F19" s="136"/>
      <c r="G19" s="136"/>
      <c r="H19" s="136"/>
    </row>
    <row r="20" spans="1:8" ht="18.75" customHeight="1">
      <c r="A20" s="140" t="s">
        <v>206</v>
      </c>
      <c r="B20" s="140"/>
      <c r="C20" s="140"/>
      <c r="D20" s="140"/>
      <c r="E20" s="140"/>
      <c r="F20" s="140"/>
      <c r="G20" s="140"/>
      <c r="H20" s="140"/>
    </row>
    <row r="21" spans="1:8" ht="15.75" customHeight="1">
      <c r="A21" s="140" t="s">
        <v>208</v>
      </c>
      <c r="B21" s="140"/>
      <c r="C21" s="140"/>
      <c r="D21" s="140"/>
      <c r="E21" s="140"/>
      <c r="F21" s="140"/>
      <c r="G21" s="140"/>
      <c r="H21" s="140"/>
    </row>
    <row r="22" spans="1:8" ht="16.5">
      <c r="A22" s="135" t="s">
        <v>209</v>
      </c>
      <c r="B22" s="135"/>
      <c r="C22" s="135"/>
      <c r="D22" s="135"/>
      <c r="E22" s="135"/>
      <c r="F22" s="135"/>
      <c r="G22" s="135"/>
      <c r="H22" s="135"/>
    </row>
    <row r="23" spans="1:8" ht="16.5">
      <c r="A23" s="135" t="s">
        <v>207</v>
      </c>
      <c r="B23" s="135"/>
      <c r="C23" s="135"/>
      <c r="D23" s="135"/>
      <c r="E23" s="135"/>
      <c r="F23" s="135"/>
      <c r="G23" s="135"/>
      <c r="H23" s="135"/>
    </row>
    <row r="24" spans="1:8" ht="16.5">
      <c r="A24" s="59"/>
      <c r="B24" s="59"/>
      <c r="C24" s="59"/>
      <c r="D24" s="59"/>
      <c r="E24" s="59"/>
      <c r="F24" s="59"/>
      <c r="G24" s="59"/>
      <c r="H24" s="59"/>
    </row>
    <row r="25" spans="1:8" ht="48" customHeight="1">
      <c r="A25" s="133" t="s">
        <v>202</v>
      </c>
      <c r="B25" s="134"/>
      <c r="C25" s="134"/>
      <c r="D25" s="134"/>
      <c r="E25" s="134"/>
      <c r="F25" s="134"/>
      <c r="G25" s="134"/>
      <c r="H25" s="134"/>
    </row>
    <row r="26" spans="1:8" ht="33.75" customHeight="1">
      <c r="A26" s="121" t="s">
        <v>223</v>
      </c>
      <c r="B26" s="122"/>
      <c r="C26" s="122"/>
      <c r="D26" s="122"/>
      <c r="E26" s="122"/>
      <c r="F26" s="122"/>
      <c r="G26" s="122"/>
      <c r="H26" s="122"/>
    </row>
    <row r="27" spans="1:8" ht="16.5">
      <c r="A27" s="56"/>
      <c r="B27" s="57"/>
      <c r="C27" s="57"/>
      <c r="D27" s="57"/>
      <c r="E27" s="57"/>
      <c r="F27" s="57"/>
      <c r="G27" s="57"/>
      <c r="H27" s="57"/>
    </row>
    <row r="28" spans="1:8" ht="16.5">
      <c r="A28" s="56"/>
      <c r="B28" s="57"/>
      <c r="C28" s="57"/>
      <c r="D28" s="57"/>
      <c r="E28" s="57"/>
      <c r="F28" s="57"/>
      <c r="G28" s="57"/>
      <c r="H28" s="57"/>
    </row>
    <row r="29" spans="1:8" ht="16.5">
      <c r="A29" s="121" t="s">
        <v>201</v>
      </c>
      <c r="B29" s="122"/>
      <c r="C29" s="122"/>
      <c r="D29" s="122"/>
      <c r="E29" s="122"/>
      <c r="F29" s="122"/>
      <c r="G29" s="122"/>
      <c r="H29" s="122"/>
    </row>
    <row r="30" spans="1:8" ht="16.5">
      <c r="A30" s="58" t="s">
        <v>224</v>
      </c>
      <c r="B30" s="57"/>
      <c r="C30" s="57"/>
      <c r="D30" s="57"/>
      <c r="E30" s="57"/>
      <c r="F30" s="57"/>
      <c r="G30" s="57"/>
      <c r="H30" s="57"/>
    </row>
    <row r="31" ht="16.5">
      <c r="A31" s="13" t="s">
        <v>217</v>
      </c>
    </row>
    <row r="32" ht="16.5">
      <c r="A32" s="13" t="s">
        <v>218</v>
      </c>
    </row>
    <row r="33" ht="16.5">
      <c r="A33" s="52"/>
    </row>
    <row r="34" ht="44.25" customHeight="1">
      <c r="A34" s="52"/>
    </row>
    <row r="35" ht="44.25" customHeight="1">
      <c r="A35" s="52"/>
    </row>
    <row r="36" ht="44.25" customHeight="1">
      <c r="A36" s="36"/>
    </row>
    <row r="37" ht="16.5">
      <c r="A37" s="36"/>
    </row>
    <row r="38" ht="16.5">
      <c r="A38" s="52"/>
    </row>
    <row r="39" ht="16.5">
      <c r="A39" s="37"/>
    </row>
    <row r="40" spans="1:4" ht="16.5">
      <c r="A40" s="52"/>
      <c r="D40" s="37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" sqref="E5:E1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8" t="s">
        <v>73</v>
      </c>
      <c r="B2" s="78"/>
      <c r="C2" s="78"/>
      <c r="D2" s="78"/>
      <c r="E2" s="78"/>
      <c r="F2" s="78"/>
    </row>
    <row r="4" spans="1:6" ht="38.25">
      <c r="A4" s="19" t="s">
        <v>178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76">
        <v>12</v>
      </c>
      <c r="B5" s="75" t="s">
        <v>3</v>
      </c>
      <c r="C5" s="4" t="s">
        <v>12</v>
      </c>
      <c r="D5" s="73" t="s">
        <v>18</v>
      </c>
      <c r="E5" s="76" t="s">
        <v>179</v>
      </c>
      <c r="F5" s="85" t="s">
        <v>175</v>
      </c>
    </row>
    <row r="6" spans="1:6" ht="16.5">
      <c r="A6" s="76"/>
      <c r="B6" s="75"/>
      <c r="C6" s="4" t="s">
        <v>13</v>
      </c>
      <c r="D6" s="74"/>
      <c r="E6" s="76"/>
      <c r="F6" s="86"/>
    </row>
    <row r="7" spans="1:6" ht="16.5">
      <c r="A7" s="76"/>
      <c r="B7" s="75"/>
      <c r="C7" s="4" t="s">
        <v>14</v>
      </c>
      <c r="D7" s="74"/>
      <c r="E7" s="76"/>
      <c r="F7" s="86"/>
    </row>
    <row r="8" spans="1:6" ht="33">
      <c r="A8" s="76"/>
      <c r="B8" s="75"/>
      <c r="C8" s="4" t="s">
        <v>15</v>
      </c>
      <c r="D8" s="74"/>
      <c r="E8" s="76"/>
      <c r="F8" s="86"/>
    </row>
    <row r="9" spans="1:6" ht="33">
      <c r="A9" s="76"/>
      <c r="B9" s="75"/>
      <c r="C9" s="4" t="s">
        <v>16</v>
      </c>
      <c r="D9" s="74"/>
      <c r="E9" s="76"/>
      <c r="F9" s="86"/>
    </row>
    <row r="10" spans="1:6" ht="16.5">
      <c r="A10" s="76"/>
      <c r="B10" s="75"/>
      <c r="C10" s="4" t="s">
        <v>17</v>
      </c>
      <c r="D10" s="74"/>
      <c r="E10" s="76"/>
      <c r="F10" s="87"/>
    </row>
    <row r="11" spans="1:6" ht="16.5">
      <c r="A11" s="76">
        <v>14</v>
      </c>
      <c r="B11" s="75" t="s">
        <v>4</v>
      </c>
      <c r="C11" s="9" t="s">
        <v>19</v>
      </c>
      <c r="D11" s="75"/>
      <c r="E11" s="79" t="s">
        <v>180</v>
      </c>
      <c r="F11" s="85" t="s">
        <v>176</v>
      </c>
    </row>
    <row r="12" spans="1:6" ht="16.5">
      <c r="A12" s="76"/>
      <c r="B12" s="75"/>
      <c r="C12" s="9" t="s">
        <v>20</v>
      </c>
      <c r="D12" s="75"/>
      <c r="E12" s="80"/>
      <c r="F12" s="86"/>
    </row>
    <row r="13" spans="1:6" ht="33">
      <c r="A13" s="76"/>
      <c r="B13" s="75"/>
      <c r="C13" s="9" t="s">
        <v>21</v>
      </c>
      <c r="D13" s="75"/>
      <c r="E13" s="80"/>
      <c r="F13" s="86"/>
    </row>
    <row r="14" spans="1:6" ht="16.5">
      <c r="A14" s="76"/>
      <c r="B14" s="75"/>
      <c r="C14" s="10" t="s">
        <v>22</v>
      </c>
      <c r="D14" s="75"/>
      <c r="E14" s="80"/>
      <c r="F14" s="86"/>
    </row>
    <row r="15" spans="1:6" ht="33">
      <c r="A15" s="76"/>
      <c r="B15" s="75"/>
      <c r="C15" s="10" t="s">
        <v>23</v>
      </c>
      <c r="D15" s="75"/>
      <c r="E15" s="80"/>
      <c r="F15" s="86"/>
    </row>
    <row r="16" spans="1:6" ht="49.5">
      <c r="A16" s="76"/>
      <c r="B16" s="75"/>
      <c r="C16" s="10" t="s">
        <v>24</v>
      </c>
      <c r="D16" s="75"/>
      <c r="E16" s="80"/>
      <c r="F16" s="86"/>
    </row>
    <row r="17" spans="1:6" ht="16.5">
      <c r="A17" s="76"/>
      <c r="B17" s="75"/>
      <c r="C17" s="10" t="s">
        <v>25</v>
      </c>
      <c r="D17" s="75"/>
      <c r="E17" s="80"/>
      <c r="F17" s="86"/>
    </row>
    <row r="18" spans="1:6" ht="16.5">
      <c r="A18" s="76"/>
      <c r="B18" s="75"/>
      <c r="C18" s="10" t="s">
        <v>26</v>
      </c>
      <c r="D18" s="75"/>
      <c r="E18" s="80"/>
      <c r="F18" s="86"/>
    </row>
    <row r="19" spans="1:6" ht="16.5">
      <c r="A19" s="76"/>
      <c r="B19" s="75"/>
      <c r="C19" s="10" t="s">
        <v>27</v>
      </c>
      <c r="D19" s="75"/>
      <c r="E19" s="80"/>
      <c r="F19" s="86"/>
    </row>
    <row r="20" spans="1:6" ht="33">
      <c r="A20" s="76"/>
      <c r="B20" s="75"/>
      <c r="C20" s="10" t="s">
        <v>28</v>
      </c>
      <c r="D20" s="75"/>
      <c r="E20" s="80"/>
      <c r="F20" s="86"/>
    </row>
    <row r="21" spans="1:6" ht="33">
      <c r="A21" s="76"/>
      <c r="B21" s="75"/>
      <c r="C21" s="10" t="s">
        <v>29</v>
      </c>
      <c r="D21" s="75"/>
      <c r="E21" s="80"/>
      <c r="F21" s="86"/>
    </row>
    <row r="22" spans="1:6" ht="33">
      <c r="A22" s="76"/>
      <c r="B22" s="75"/>
      <c r="C22" s="10" t="s">
        <v>30</v>
      </c>
      <c r="D22" s="75"/>
      <c r="E22" s="80"/>
      <c r="F22" s="86"/>
    </row>
    <row r="23" spans="1:6" ht="16.5">
      <c r="A23" s="76"/>
      <c r="B23" s="75"/>
      <c r="C23" s="10" t="s">
        <v>31</v>
      </c>
      <c r="D23" s="75"/>
      <c r="E23" s="80"/>
      <c r="F23" s="86"/>
    </row>
    <row r="24" spans="1:6" ht="33">
      <c r="A24" s="76"/>
      <c r="B24" s="75"/>
      <c r="C24" s="10" t="s">
        <v>32</v>
      </c>
      <c r="D24" s="75"/>
      <c r="E24" s="80"/>
      <c r="F24" s="86"/>
    </row>
    <row r="25" spans="1:6" ht="16.5">
      <c r="A25" s="76"/>
      <c r="B25" s="75"/>
      <c r="C25" s="9" t="s">
        <v>33</v>
      </c>
      <c r="D25" s="75"/>
      <c r="E25" s="80"/>
      <c r="F25" s="86"/>
    </row>
    <row r="26" spans="1:6" ht="49.5">
      <c r="A26" s="76"/>
      <c r="B26" s="75"/>
      <c r="C26" s="9" t="s">
        <v>34</v>
      </c>
      <c r="D26" s="75"/>
      <c r="E26" s="80"/>
      <c r="F26" s="86"/>
    </row>
    <row r="27" spans="1:6" ht="33">
      <c r="A27" s="76"/>
      <c r="B27" s="75"/>
      <c r="C27" s="4" t="s">
        <v>35</v>
      </c>
      <c r="D27" s="75"/>
      <c r="E27" s="80"/>
      <c r="F27" s="86"/>
    </row>
    <row r="28" spans="1:6" ht="49.5">
      <c r="A28" s="76"/>
      <c r="B28" s="75"/>
      <c r="C28" s="4" t="s">
        <v>36</v>
      </c>
      <c r="D28" s="75"/>
      <c r="E28" s="80"/>
      <c r="F28" s="86"/>
    </row>
    <row r="29" spans="1:6" ht="16.5">
      <c r="A29" s="76"/>
      <c r="B29" s="75"/>
      <c r="C29" s="9" t="s">
        <v>37</v>
      </c>
      <c r="D29" s="75"/>
      <c r="E29" s="80"/>
      <c r="F29" s="86"/>
    </row>
    <row r="30" spans="1:6" ht="16.5">
      <c r="A30" s="76"/>
      <c r="B30" s="75"/>
      <c r="C30" s="9" t="s">
        <v>38</v>
      </c>
      <c r="D30" s="75"/>
      <c r="E30" s="80"/>
      <c r="F30" s="86"/>
    </row>
    <row r="31" spans="1:6" ht="16.5">
      <c r="A31" s="76"/>
      <c r="B31" s="75"/>
      <c r="C31" s="9" t="s">
        <v>39</v>
      </c>
      <c r="D31" s="75"/>
      <c r="E31" s="80"/>
      <c r="F31" s="86"/>
    </row>
    <row r="32" spans="1:6" ht="16.5">
      <c r="A32" s="76"/>
      <c r="B32" s="75"/>
      <c r="C32" s="9" t="s">
        <v>40</v>
      </c>
      <c r="D32" s="75"/>
      <c r="E32" s="80"/>
      <c r="F32" s="86"/>
    </row>
    <row r="33" spans="1:6" ht="33">
      <c r="A33" s="76"/>
      <c r="B33" s="75"/>
      <c r="C33" s="9" t="s">
        <v>41</v>
      </c>
      <c r="D33" s="75"/>
      <c r="E33" s="80"/>
      <c r="F33" s="86"/>
    </row>
    <row r="34" spans="1:6" ht="16.5">
      <c r="A34" s="76"/>
      <c r="B34" s="75"/>
      <c r="C34" s="9" t="s">
        <v>42</v>
      </c>
      <c r="D34" s="75"/>
      <c r="E34" s="80"/>
      <c r="F34" s="86"/>
    </row>
    <row r="35" spans="1:6" ht="16.5">
      <c r="A35" s="76"/>
      <c r="B35" s="75"/>
      <c r="C35" s="9" t="s">
        <v>43</v>
      </c>
      <c r="D35" s="75"/>
      <c r="E35" s="80"/>
      <c r="F35" s="86"/>
    </row>
    <row r="36" spans="1:6" ht="16.5">
      <c r="A36" s="76"/>
      <c r="B36" s="75"/>
      <c r="C36" s="9" t="s">
        <v>44</v>
      </c>
      <c r="D36" s="75"/>
      <c r="E36" s="80"/>
      <c r="F36" s="86"/>
    </row>
    <row r="37" spans="1:6" ht="16.5">
      <c r="A37" s="76"/>
      <c r="B37" s="75"/>
      <c r="C37" s="9" t="s">
        <v>45</v>
      </c>
      <c r="D37" s="75"/>
      <c r="E37" s="80"/>
      <c r="F37" s="86"/>
    </row>
    <row r="38" spans="1:6" ht="16.5">
      <c r="A38" s="76"/>
      <c r="B38" s="75"/>
      <c r="C38" s="9" t="s">
        <v>46</v>
      </c>
      <c r="D38" s="75"/>
      <c r="E38" s="80"/>
      <c r="F38" s="86"/>
    </row>
    <row r="39" spans="1:6" ht="16.5">
      <c r="A39" s="76"/>
      <c r="B39" s="75"/>
      <c r="C39" s="9" t="s">
        <v>47</v>
      </c>
      <c r="D39" s="75"/>
      <c r="E39" s="80"/>
      <c r="F39" s="86"/>
    </row>
    <row r="40" spans="1:6" ht="16.5">
      <c r="A40" s="76"/>
      <c r="B40" s="75"/>
      <c r="C40" s="9" t="s">
        <v>48</v>
      </c>
      <c r="D40" s="75"/>
      <c r="E40" s="80"/>
      <c r="F40" s="86"/>
    </row>
    <row r="41" spans="1:6" ht="33">
      <c r="A41" s="76"/>
      <c r="B41" s="75"/>
      <c r="C41" s="9" t="s">
        <v>49</v>
      </c>
      <c r="D41" s="75"/>
      <c r="E41" s="80"/>
      <c r="F41" s="86"/>
    </row>
    <row r="42" spans="1:6" ht="33">
      <c r="A42" s="76"/>
      <c r="B42" s="75"/>
      <c r="C42" s="9" t="s">
        <v>50</v>
      </c>
      <c r="D42" s="75"/>
      <c r="E42" s="80"/>
      <c r="F42" s="86"/>
    </row>
    <row r="43" spans="1:6" ht="33">
      <c r="A43" s="76"/>
      <c r="B43" s="75"/>
      <c r="C43" s="9" t="s">
        <v>51</v>
      </c>
      <c r="D43" s="75"/>
      <c r="E43" s="81"/>
      <c r="F43" s="87"/>
    </row>
    <row r="44" spans="1:6" ht="16.5">
      <c r="A44" s="76">
        <v>15</v>
      </c>
      <c r="B44" s="75" t="s">
        <v>5</v>
      </c>
      <c r="C44" s="4" t="s">
        <v>52</v>
      </c>
      <c r="D44" s="77"/>
      <c r="E44" s="85" t="s">
        <v>72</v>
      </c>
      <c r="F44" s="85" t="s">
        <v>177</v>
      </c>
    </row>
    <row r="45" spans="1:6" ht="49.5">
      <c r="A45" s="76"/>
      <c r="B45" s="75"/>
      <c r="C45" s="4" t="s">
        <v>53</v>
      </c>
      <c r="D45" s="77"/>
      <c r="E45" s="86"/>
      <c r="F45" s="86"/>
    </row>
    <row r="46" spans="1:6" ht="33">
      <c r="A46" s="76"/>
      <c r="B46" s="75"/>
      <c r="C46" s="4" t="s">
        <v>54</v>
      </c>
      <c r="D46" s="77"/>
      <c r="E46" s="87"/>
      <c r="F46" s="87"/>
    </row>
    <row r="47" spans="1:6" ht="16.5">
      <c r="A47" s="76">
        <v>16</v>
      </c>
      <c r="B47" s="75" t="s">
        <v>6</v>
      </c>
      <c r="C47" s="11" t="s">
        <v>55</v>
      </c>
      <c r="D47" s="75" t="s">
        <v>60</v>
      </c>
      <c r="E47" s="79" t="s">
        <v>181</v>
      </c>
      <c r="F47" s="85" t="s">
        <v>175</v>
      </c>
    </row>
    <row r="48" spans="1:6" ht="16.5">
      <c r="A48" s="76"/>
      <c r="B48" s="75"/>
      <c r="C48" s="11" t="s">
        <v>56</v>
      </c>
      <c r="D48" s="75"/>
      <c r="E48" s="80"/>
      <c r="F48" s="86"/>
    </row>
    <row r="49" spans="1:6" ht="49.5">
      <c r="A49" s="76"/>
      <c r="B49" s="75"/>
      <c r="C49" s="11" t="s">
        <v>57</v>
      </c>
      <c r="D49" s="75"/>
      <c r="E49" s="80"/>
      <c r="F49" s="86"/>
    </row>
    <row r="50" spans="1:6" ht="33">
      <c r="A50" s="76"/>
      <c r="B50" s="75"/>
      <c r="C50" s="11" t="s">
        <v>58</v>
      </c>
      <c r="D50" s="75"/>
      <c r="E50" s="80"/>
      <c r="F50" s="86"/>
    </row>
    <row r="51" spans="1:6" ht="33">
      <c r="A51" s="76"/>
      <c r="B51" s="75"/>
      <c r="C51" s="6" t="s">
        <v>59</v>
      </c>
      <c r="D51" s="75"/>
      <c r="E51" s="81"/>
      <c r="F51" s="87"/>
    </row>
    <row r="52" spans="1:6" ht="16.5">
      <c r="A52" s="76">
        <v>18</v>
      </c>
      <c r="B52" s="75" t="s">
        <v>7</v>
      </c>
      <c r="C52" s="5" t="s">
        <v>61</v>
      </c>
      <c r="D52" s="77"/>
      <c r="E52" s="82" t="s">
        <v>71</v>
      </c>
      <c r="F52" s="76" t="s">
        <v>177</v>
      </c>
    </row>
    <row r="53" spans="1:6" ht="16.5">
      <c r="A53" s="76"/>
      <c r="B53" s="75"/>
      <c r="C53" s="5" t="s">
        <v>62</v>
      </c>
      <c r="D53" s="77"/>
      <c r="E53" s="83"/>
      <c r="F53" s="76"/>
    </row>
    <row r="54" spans="1:6" ht="33">
      <c r="A54" s="76"/>
      <c r="B54" s="75"/>
      <c r="C54" s="5" t="s">
        <v>63</v>
      </c>
      <c r="D54" s="77"/>
      <c r="E54" s="83"/>
      <c r="F54" s="76"/>
    </row>
    <row r="55" spans="1:6" ht="49.5">
      <c r="A55" s="76"/>
      <c r="B55" s="75"/>
      <c r="C55" s="5" t="s">
        <v>64</v>
      </c>
      <c r="D55" s="77"/>
      <c r="E55" s="84"/>
      <c r="F55" s="76"/>
    </row>
    <row r="56" spans="1:6" ht="51">
      <c r="A56" s="3">
        <v>19</v>
      </c>
      <c r="B56" s="22" t="s">
        <v>8</v>
      </c>
      <c r="C56" s="5" t="s">
        <v>65</v>
      </c>
      <c r="D56" s="7"/>
      <c r="E56" s="19" t="s">
        <v>182</v>
      </c>
      <c r="F56" s="19" t="s">
        <v>177</v>
      </c>
    </row>
    <row r="57" spans="1:6" ht="16.5">
      <c r="A57" s="76">
        <v>20</v>
      </c>
      <c r="B57" s="75" t="s">
        <v>9</v>
      </c>
      <c r="C57" s="5" t="s">
        <v>66</v>
      </c>
      <c r="D57" s="76"/>
      <c r="E57" s="76" t="s">
        <v>179</v>
      </c>
      <c r="F57" s="76" t="s">
        <v>177</v>
      </c>
    </row>
    <row r="58" spans="1:6" ht="33">
      <c r="A58" s="76"/>
      <c r="B58" s="75"/>
      <c r="C58" s="5" t="s">
        <v>67</v>
      </c>
      <c r="D58" s="76"/>
      <c r="E58" s="76"/>
      <c r="F58" s="76"/>
    </row>
    <row r="59" spans="1:6" ht="49.5">
      <c r="A59" s="76"/>
      <c r="B59" s="75"/>
      <c r="C59" s="5" t="s">
        <v>68</v>
      </c>
      <c r="D59" s="76"/>
      <c r="E59" s="76"/>
      <c r="F59" s="76"/>
    </row>
    <row r="60" spans="1:6" ht="16.5">
      <c r="A60" s="76"/>
      <c r="B60" s="75"/>
      <c r="C60" s="8" t="s">
        <v>69</v>
      </c>
      <c r="D60" s="76"/>
      <c r="E60" s="76"/>
      <c r="F60" s="76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tabSelected="1" zoomScale="90" zoomScaleNormal="90" zoomScaleSheetLayoutView="85" zoomScalePageLayoutView="0" workbookViewId="0" topLeftCell="A1">
      <selection activeCell="I7" sqref="I7"/>
    </sheetView>
  </sheetViews>
  <sheetFormatPr defaultColWidth="9.140625" defaultRowHeight="15"/>
  <cols>
    <col min="1" max="1" width="42.57421875" style="14" customWidth="1"/>
    <col min="2" max="2" width="15.28125" style="14" customWidth="1"/>
    <col min="3" max="3" width="16.57421875" style="14" customWidth="1"/>
    <col min="4" max="4" width="17.00390625" style="14" customWidth="1"/>
    <col min="5" max="5" width="16.7109375" style="14" customWidth="1"/>
    <col min="6" max="6" width="14.8515625" style="14" customWidth="1"/>
    <col min="7" max="16384" width="9.140625" style="14" customWidth="1"/>
  </cols>
  <sheetData>
    <row r="1" spans="1:3" ht="16.5">
      <c r="A1" s="25" t="s">
        <v>74</v>
      </c>
      <c r="B1" s="25"/>
      <c r="C1" s="25"/>
    </row>
    <row r="3" spans="1:6" ht="33.75" customHeight="1">
      <c r="A3" s="16" t="s">
        <v>235</v>
      </c>
      <c r="B3" s="90" t="s">
        <v>236</v>
      </c>
      <c r="C3" s="91"/>
      <c r="D3" s="91"/>
      <c r="E3" s="92"/>
      <c r="F3" s="39"/>
    </row>
    <row r="4" spans="1:6" ht="92.25" customHeight="1">
      <c r="A4" s="16" t="s">
        <v>237</v>
      </c>
      <c r="B4" s="90" t="s">
        <v>238</v>
      </c>
      <c r="C4" s="91"/>
      <c r="D4" s="91"/>
      <c r="E4" s="92"/>
      <c r="F4" s="39"/>
    </row>
    <row r="5" spans="1:6" ht="16.5">
      <c r="A5" s="16" t="s">
        <v>76</v>
      </c>
      <c r="B5" s="93">
        <v>5403102702</v>
      </c>
      <c r="C5" s="93"/>
      <c r="D5" s="93"/>
      <c r="E5" s="93"/>
      <c r="F5" s="39"/>
    </row>
    <row r="6" spans="1:6" ht="16.5">
      <c r="A6" s="16" t="s">
        <v>77</v>
      </c>
      <c r="B6" s="93">
        <v>546050001</v>
      </c>
      <c r="C6" s="93"/>
      <c r="D6" s="93"/>
      <c r="E6" s="93"/>
      <c r="F6" s="39"/>
    </row>
    <row r="7" spans="1:6" ht="103.5" customHeight="1">
      <c r="A7" s="16" t="s">
        <v>239</v>
      </c>
      <c r="B7" s="90" t="s">
        <v>240</v>
      </c>
      <c r="C7" s="94"/>
      <c r="D7" s="94"/>
      <c r="E7" s="95"/>
      <c r="F7" s="39"/>
    </row>
    <row r="8" spans="1:6" ht="16.5">
      <c r="A8" s="16" t="s">
        <v>241</v>
      </c>
      <c r="B8" s="90" t="s">
        <v>242</v>
      </c>
      <c r="C8" s="94"/>
      <c r="D8" s="94"/>
      <c r="E8" s="95"/>
      <c r="F8" s="39"/>
    </row>
    <row r="9" spans="1:6" ht="33">
      <c r="A9" s="16" t="s">
        <v>243</v>
      </c>
      <c r="B9" s="97" t="s">
        <v>82</v>
      </c>
      <c r="C9" s="94"/>
      <c r="D9" s="94"/>
      <c r="E9" s="95"/>
      <c r="F9" s="39"/>
    </row>
    <row r="10" spans="1:6" ht="16.5">
      <c r="A10" s="16" t="s">
        <v>244</v>
      </c>
      <c r="B10" s="98" t="s">
        <v>245</v>
      </c>
      <c r="C10" s="98"/>
      <c r="D10" s="98"/>
      <c r="E10" s="98"/>
      <c r="F10" s="39"/>
    </row>
    <row r="11" spans="1:6" ht="16.5">
      <c r="A11" s="16" t="s">
        <v>79</v>
      </c>
      <c r="B11" s="98" t="s">
        <v>246</v>
      </c>
      <c r="C11" s="98"/>
      <c r="D11" s="98"/>
      <c r="E11" s="98"/>
      <c r="F11" s="39"/>
    </row>
    <row r="12" spans="1:6" ht="16.5">
      <c r="A12" s="16" t="s">
        <v>247</v>
      </c>
      <c r="B12" s="93" t="s">
        <v>83</v>
      </c>
      <c r="C12" s="93"/>
      <c r="D12" s="93"/>
      <c r="E12" s="93"/>
      <c r="F12" s="39"/>
    </row>
    <row r="14" spans="1:5" ht="16.5">
      <c r="A14" s="88" t="s">
        <v>227</v>
      </c>
      <c r="B14" s="89" t="s">
        <v>226</v>
      </c>
      <c r="C14" s="89"/>
      <c r="D14" s="89"/>
      <c r="E14" s="89"/>
    </row>
    <row r="15" spans="1:5" ht="16.5">
      <c r="A15" s="88"/>
      <c r="B15" s="89" t="s">
        <v>248</v>
      </c>
      <c r="C15" s="89"/>
      <c r="D15" s="89" t="s">
        <v>249</v>
      </c>
      <c r="E15" s="89"/>
    </row>
    <row r="16" spans="1:5" s="32" customFormat="1" ht="16.5">
      <c r="A16" s="88"/>
      <c r="B16" s="42" t="s">
        <v>231</v>
      </c>
      <c r="C16" s="42" t="s">
        <v>229</v>
      </c>
      <c r="D16" s="42" t="s">
        <v>228</v>
      </c>
      <c r="E16" s="42" t="s">
        <v>229</v>
      </c>
    </row>
    <row r="17" spans="1:5" ht="16.5" customHeight="1">
      <c r="A17" s="16" t="s">
        <v>84</v>
      </c>
      <c r="B17" s="96" t="s">
        <v>250</v>
      </c>
      <c r="C17" s="96" t="s">
        <v>251</v>
      </c>
      <c r="D17" s="96" t="s">
        <v>252</v>
      </c>
      <c r="E17" s="96" t="s">
        <v>253</v>
      </c>
    </row>
    <row r="18" spans="1:5" ht="33">
      <c r="A18" s="16" t="s">
        <v>85</v>
      </c>
      <c r="B18" s="96"/>
      <c r="C18" s="96"/>
      <c r="D18" s="96"/>
      <c r="E18" s="96"/>
    </row>
    <row r="19" spans="1:5" ht="33">
      <c r="A19" s="16" t="s">
        <v>86</v>
      </c>
      <c r="B19" s="43" t="s">
        <v>222</v>
      </c>
      <c r="C19" s="43" t="s">
        <v>222</v>
      </c>
      <c r="D19" s="43" t="s">
        <v>222</v>
      </c>
      <c r="E19" s="43" t="s">
        <v>222</v>
      </c>
    </row>
    <row r="20" spans="1:5" ht="66">
      <c r="A20" s="16" t="s">
        <v>87</v>
      </c>
      <c r="B20" s="43" t="s">
        <v>222</v>
      </c>
      <c r="C20" s="43" t="s">
        <v>222</v>
      </c>
      <c r="D20" s="43" t="s">
        <v>222</v>
      </c>
      <c r="E20" s="43" t="s">
        <v>222</v>
      </c>
    </row>
    <row r="21" spans="1:5" ht="49.5">
      <c r="A21" s="16" t="s">
        <v>88</v>
      </c>
      <c r="B21" s="43" t="s">
        <v>222</v>
      </c>
      <c r="C21" s="43" t="s">
        <v>222</v>
      </c>
      <c r="D21" s="43" t="s">
        <v>222</v>
      </c>
      <c r="E21" s="43" t="s">
        <v>222</v>
      </c>
    </row>
    <row r="22" spans="1:5" ht="33">
      <c r="A22" s="16" t="s">
        <v>89</v>
      </c>
      <c r="B22" s="43" t="s">
        <v>222</v>
      </c>
      <c r="C22" s="43" t="s">
        <v>222</v>
      </c>
      <c r="D22" s="43" t="s">
        <v>222</v>
      </c>
      <c r="E22" s="43" t="s">
        <v>222</v>
      </c>
    </row>
  </sheetData>
  <sheetProtection/>
  <mergeCells count="18">
    <mergeCell ref="B17:B18"/>
    <mergeCell ref="C17:C18"/>
    <mergeCell ref="D17:D18"/>
    <mergeCell ref="E17:E18"/>
    <mergeCell ref="B9:E9"/>
    <mergeCell ref="B10:E10"/>
    <mergeCell ref="B12:E12"/>
    <mergeCell ref="B11:E11"/>
    <mergeCell ref="A14:A16"/>
    <mergeCell ref="B14:E14"/>
    <mergeCell ref="B15:C15"/>
    <mergeCell ref="B3:E3"/>
    <mergeCell ref="B4:E4"/>
    <mergeCell ref="B5:E5"/>
    <mergeCell ref="B6:E6"/>
    <mergeCell ref="B7:E7"/>
    <mergeCell ref="B8:E8"/>
    <mergeCell ref="D15:E1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3"/>
  <sheetViews>
    <sheetView zoomScale="85" zoomScaleNormal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60.421875" style="14" customWidth="1"/>
    <col min="2" max="5" width="20.7109375" style="14" customWidth="1"/>
    <col min="6" max="16384" width="9.140625" style="14" customWidth="1"/>
  </cols>
  <sheetData>
    <row r="1" spans="1:3" ht="16.5">
      <c r="A1" s="25" t="s">
        <v>91</v>
      </c>
      <c r="B1" s="25"/>
      <c r="C1" s="25"/>
    </row>
    <row r="3" spans="1:5" ht="16.5" customHeight="1">
      <c r="A3" s="16" t="s">
        <v>75</v>
      </c>
      <c r="B3" s="90" t="s">
        <v>80</v>
      </c>
      <c r="C3" s="91"/>
      <c r="D3" s="91"/>
      <c r="E3" s="92"/>
    </row>
    <row r="4" spans="1:5" ht="16.5">
      <c r="A4" s="16" t="s">
        <v>76</v>
      </c>
      <c r="B4" s="90">
        <v>5403102702</v>
      </c>
      <c r="C4" s="91"/>
      <c r="D4" s="91"/>
      <c r="E4" s="92"/>
    </row>
    <row r="5" spans="1:5" ht="16.5">
      <c r="A5" s="16" t="s">
        <v>77</v>
      </c>
      <c r="B5" s="90">
        <v>546050001</v>
      </c>
      <c r="C5" s="91"/>
      <c r="D5" s="91"/>
      <c r="E5" s="92"/>
    </row>
    <row r="6" spans="1:5" ht="16.5" customHeight="1">
      <c r="A6" s="16" t="s">
        <v>78</v>
      </c>
      <c r="B6" s="90" t="s">
        <v>81</v>
      </c>
      <c r="C6" s="91"/>
      <c r="D6" s="91"/>
      <c r="E6" s="92"/>
    </row>
    <row r="8" spans="1:5" ht="33" customHeight="1">
      <c r="A8" s="99" t="s">
        <v>0</v>
      </c>
      <c r="B8" s="104" t="s">
        <v>259</v>
      </c>
      <c r="C8" s="105"/>
      <c r="D8" s="105"/>
      <c r="E8" s="106"/>
    </row>
    <row r="9" spans="1:5" ht="33">
      <c r="A9" s="100"/>
      <c r="B9" s="15" t="s">
        <v>230</v>
      </c>
      <c r="C9" s="15" t="s">
        <v>234</v>
      </c>
      <c r="D9" s="15" t="s">
        <v>260</v>
      </c>
      <c r="E9" s="15" t="s">
        <v>261</v>
      </c>
    </row>
    <row r="10" spans="1:5" ht="33">
      <c r="A10" s="9" t="s">
        <v>100</v>
      </c>
      <c r="B10" s="101" t="s">
        <v>220</v>
      </c>
      <c r="C10" s="102"/>
      <c r="D10" s="102"/>
      <c r="E10" s="103"/>
    </row>
    <row r="11" spans="1:5" ht="16.5">
      <c r="A11" s="9" t="s">
        <v>99</v>
      </c>
      <c r="B11" s="47">
        <v>28389.71</v>
      </c>
      <c r="C11" s="47">
        <v>19722.06</v>
      </c>
      <c r="D11" s="47">
        <f>(B11+C11)</f>
        <v>48111.770000000004</v>
      </c>
      <c r="E11" s="34">
        <f>E12+E28</f>
        <v>44776.86828386913</v>
      </c>
    </row>
    <row r="12" spans="1:5" ht="33">
      <c r="A12" s="9" t="s">
        <v>92</v>
      </c>
      <c r="B12" s="47">
        <f>SUM(B13:B27)-B16-B17</f>
        <v>28152.36</v>
      </c>
      <c r="C12" s="47">
        <f>SUM(C13:C27)-C16-C17</f>
        <v>19682.059999999998</v>
      </c>
      <c r="D12" s="34">
        <f>SUM(D13:D27)-D16-D17</f>
        <v>47834.41999999999</v>
      </c>
      <c r="E12" s="34">
        <f>SUM(E13:E27)-E16-E17</f>
        <v>43521.37522386913</v>
      </c>
    </row>
    <row r="13" spans="1:5" ht="16.5">
      <c r="A13" s="10" t="s">
        <v>98</v>
      </c>
      <c r="B13" s="47">
        <v>0</v>
      </c>
      <c r="C13" s="47">
        <v>0</v>
      </c>
      <c r="D13" s="47">
        <f>(B13+C13)/2</f>
        <v>0</v>
      </c>
      <c r="E13" s="34">
        <v>0</v>
      </c>
    </row>
    <row r="14" spans="1:5" ht="49.5">
      <c r="A14" s="10" t="s">
        <v>97</v>
      </c>
      <c r="B14" s="47">
        <v>15454.11</v>
      </c>
      <c r="C14" s="47">
        <v>10302.74</v>
      </c>
      <c r="D14" s="47">
        <f>(B14+C14)</f>
        <v>25756.85</v>
      </c>
      <c r="E14" s="34">
        <f>3!E16</f>
        <v>24875.472997999997</v>
      </c>
    </row>
    <row r="15" spans="1:5" ht="49.5">
      <c r="A15" s="10" t="s">
        <v>95</v>
      </c>
      <c r="B15" s="47">
        <v>2458.31</v>
      </c>
      <c r="C15" s="47">
        <v>1638.87</v>
      </c>
      <c r="D15" s="34">
        <f>D16*D17</f>
        <v>4097.18</v>
      </c>
      <c r="E15" s="34">
        <v>6148.68105</v>
      </c>
    </row>
    <row r="16" spans="1:5" ht="16.5">
      <c r="A16" s="17" t="s">
        <v>93</v>
      </c>
      <c r="B16" s="47">
        <v>1.9567236446314455</v>
      </c>
      <c r="C16" s="47">
        <v>1.9567236446314455</v>
      </c>
      <c r="D16" s="47">
        <f>(B16+C16)/2</f>
        <v>1.9567236446314455</v>
      </c>
      <c r="E16" s="34">
        <f>E15/E17</f>
        <v>2.270476167441256</v>
      </c>
    </row>
    <row r="17" spans="1:5" ht="16.5">
      <c r="A17" s="17" t="s">
        <v>94</v>
      </c>
      <c r="B17" s="47">
        <f>B15/B16</f>
        <v>1256.3399061204832</v>
      </c>
      <c r="C17" s="47">
        <f>C15/C16</f>
        <v>837.5582338857492</v>
      </c>
      <c r="D17" s="47">
        <f aca="true" t="shared" si="0" ref="D17:D22">(B17+C17)</f>
        <v>2093.8981400062326</v>
      </c>
      <c r="E17" s="34">
        <v>2708.102</v>
      </c>
    </row>
    <row r="18" spans="1:5" ht="33">
      <c r="A18" s="10" t="s">
        <v>96</v>
      </c>
      <c r="B18" s="47">
        <v>119.93</v>
      </c>
      <c r="C18" s="47">
        <v>82.97</v>
      </c>
      <c r="D18" s="47">
        <f t="shared" si="0"/>
        <v>202.9</v>
      </c>
      <c r="E18" s="34">
        <v>191.50754999999998</v>
      </c>
    </row>
    <row r="19" spans="1:5" ht="33">
      <c r="A19" s="10" t="s">
        <v>101</v>
      </c>
      <c r="B19" s="47">
        <v>0</v>
      </c>
      <c r="C19" s="47">
        <v>0</v>
      </c>
      <c r="D19" s="47">
        <f t="shared" si="0"/>
        <v>0</v>
      </c>
      <c r="E19" s="34">
        <v>0</v>
      </c>
    </row>
    <row r="20" spans="1:5" ht="33" customHeight="1">
      <c r="A20" s="10" t="s">
        <v>102</v>
      </c>
      <c r="B20" s="47">
        <f>2904.08+888.3</f>
        <v>3792.38</v>
      </c>
      <c r="C20" s="47">
        <f>1936.05+592.2</f>
        <v>2528.25</v>
      </c>
      <c r="D20" s="47">
        <f t="shared" si="0"/>
        <v>6320.63</v>
      </c>
      <c r="E20" s="34">
        <v>6323.831149172641</v>
      </c>
    </row>
    <row r="21" spans="1:5" ht="33">
      <c r="A21" s="10" t="s">
        <v>103</v>
      </c>
      <c r="B21" s="47">
        <v>3595.2</v>
      </c>
      <c r="C21" s="47">
        <v>2396.8</v>
      </c>
      <c r="D21" s="47">
        <f t="shared" si="0"/>
        <v>5992</v>
      </c>
      <c r="E21" s="34">
        <v>1853.1687299999999</v>
      </c>
    </row>
    <row r="22" spans="1:5" ht="39.75" customHeight="1">
      <c r="A22" s="10" t="s">
        <v>105</v>
      </c>
      <c r="B22" s="47">
        <v>1314.03</v>
      </c>
      <c r="C22" s="47">
        <v>1314.03</v>
      </c>
      <c r="D22" s="47">
        <f t="shared" si="0"/>
        <v>2628.06</v>
      </c>
      <c r="E22" s="34">
        <v>1297.2413999999999</v>
      </c>
    </row>
    <row r="23" spans="1:5" ht="16.5">
      <c r="A23" s="17" t="s">
        <v>104</v>
      </c>
      <c r="B23" s="47">
        <v>0</v>
      </c>
      <c r="C23" s="47">
        <v>0</v>
      </c>
      <c r="D23" s="47">
        <f>(B23+C23)/2</f>
        <v>0</v>
      </c>
      <c r="E23" s="34">
        <v>0</v>
      </c>
    </row>
    <row r="24" spans="1:5" ht="37.5" customHeight="1">
      <c r="A24" s="10" t="s">
        <v>106</v>
      </c>
      <c r="B24" s="47">
        <v>672.1</v>
      </c>
      <c r="C24" s="47">
        <v>672.1</v>
      </c>
      <c r="D24" s="47">
        <f>(B24+C24)</f>
        <v>1344.2</v>
      </c>
      <c r="E24" s="34">
        <v>1081.4723466964954</v>
      </c>
    </row>
    <row r="25" spans="1:5" ht="16.5">
      <c r="A25" s="17" t="s">
        <v>104</v>
      </c>
      <c r="B25" s="47">
        <v>0</v>
      </c>
      <c r="C25" s="47">
        <v>0</v>
      </c>
      <c r="D25" s="47">
        <f>(B25+C25)/2</f>
        <v>0</v>
      </c>
      <c r="E25" s="34">
        <v>0</v>
      </c>
    </row>
    <row r="26" spans="1:5" ht="33" customHeight="1">
      <c r="A26" s="10" t="s">
        <v>107</v>
      </c>
      <c r="B26" s="47">
        <v>746.3</v>
      </c>
      <c r="C26" s="47">
        <v>746.3</v>
      </c>
      <c r="D26" s="47">
        <f>(B26+C26)</f>
        <v>1492.6</v>
      </c>
      <c r="E26" s="47">
        <v>1750</v>
      </c>
    </row>
    <row r="27" spans="1:5" ht="49.5">
      <c r="A27" s="10" t="s">
        <v>108</v>
      </c>
      <c r="B27" s="47">
        <v>0</v>
      </c>
      <c r="C27" s="47">
        <v>0</v>
      </c>
      <c r="D27" s="47">
        <f>(B27+C27)/2</f>
        <v>0</v>
      </c>
      <c r="E27" s="34">
        <v>0</v>
      </c>
    </row>
    <row r="28" spans="1:5" ht="54" customHeight="1">
      <c r="A28" s="9" t="s">
        <v>109</v>
      </c>
      <c r="B28" s="47">
        <f>B11-B12</f>
        <v>237.34999999999854</v>
      </c>
      <c r="C28" s="47">
        <f>C11-C12</f>
        <v>40.00000000000364</v>
      </c>
      <c r="D28" s="34">
        <f>D11-D12</f>
        <v>277.3500000000131</v>
      </c>
      <c r="E28" s="34">
        <v>1255.4930600000002</v>
      </c>
    </row>
    <row r="29" spans="1:5" ht="16.5">
      <c r="A29" s="9" t="s">
        <v>110</v>
      </c>
      <c r="B29" s="47">
        <f>B28*0.8</f>
        <v>189.87999999999886</v>
      </c>
      <c r="C29" s="47">
        <f>C28*0.8</f>
        <v>32.00000000000291</v>
      </c>
      <c r="D29" s="47">
        <f>D28*0.8</f>
        <v>221.88000000001048</v>
      </c>
      <c r="E29" s="47">
        <f>E28*0.8</f>
        <v>1004.3944480000002</v>
      </c>
    </row>
    <row r="30" spans="1:5" ht="66">
      <c r="A30" s="12" t="s">
        <v>111</v>
      </c>
      <c r="B30" s="47">
        <v>0</v>
      </c>
      <c r="C30" s="47">
        <v>0</v>
      </c>
      <c r="D30" s="34">
        <v>0</v>
      </c>
      <c r="E30" s="34">
        <v>0</v>
      </c>
    </row>
    <row r="31" spans="1:5" ht="16.5">
      <c r="A31" s="9" t="s">
        <v>112</v>
      </c>
      <c r="B31" s="60"/>
      <c r="C31" s="60"/>
      <c r="D31" s="33"/>
      <c r="E31" s="33"/>
    </row>
    <row r="32" spans="1:5" ht="16.5">
      <c r="A32" s="18" t="s">
        <v>120</v>
      </c>
      <c r="B32" s="60"/>
      <c r="C32" s="60"/>
      <c r="D32" s="33"/>
      <c r="E32" s="33"/>
    </row>
    <row r="33" spans="1:5" ht="105">
      <c r="A33" s="9" t="s">
        <v>119</v>
      </c>
      <c r="B33" s="60"/>
      <c r="C33" s="60"/>
      <c r="D33" s="33"/>
      <c r="E33" s="41" t="s">
        <v>233</v>
      </c>
    </row>
    <row r="34" spans="1:5" ht="16.5" customHeight="1">
      <c r="A34" s="9" t="s">
        <v>118</v>
      </c>
      <c r="B34" s="61">
        <v>50</v>
      </c>
      <c r="C34" s="61">
        <v>50</v>
      </c>
      <c r="D34" s="33">
        <v>50</v>
      </c>
      <c r="E34" s="33">
        <v>50</v>
      </c>
    </row>
    <row r="35" spans="1:5" ht="16.5">
      <c r="A35" s="9" t="s">
        <v>117</v>
      </c>
      <c r="B35" s="61">
        <v>25</v>
      </c>
      <c r="C35" s="61">
        <v>25</v>
      </c>
      <c r="D35" s="33">
        <v>25</v>
      </c>
      <c r="E35" s="33">
        <v>25</v>
      </c>
    </row>
    <row r="36" spans="1:5" ht="33">
      <c r="A36" s="9" t="s">
        <v>116</v>
      </c>
      <c r="B36" s="48">
        <v>26.537</v>
      </c>
      <c r="C36" s="48">
        <v>17.692</v>
      </c>
      <c r="D36" s="48">
        <f>(B36+C36)</f>
        <v>44.229</v>
      </c>
      <c r="E36" s="65">
        <v>43.46</v>
      </c>
    </row>
    <row r="37" spans="1:5" ht="33">
      <c r="A37" s="9" t="s">
        <v>115</v>
      </c>
      <c r="B37" s="61">
        <v>0</v>
      </c>
      <c r="C37" s="61">
        <v>0</v>
      </c>
      <c r="D37" s="33">
        <v>0</v>
      </c>
      <c r="E37" s="33">
        <v>0</v>
      </c>
    </row>
    <row r="38" spans="1:5" ht="33">
      <c r="A38" s="9" t="s">
        <v>121</v>
      </c>
      <c r="B38" s="48">
        <v>4.712</v>
      </c>
      <c r="C38" s="48">
        <v>4.712</v>
      </c>
      <c r="D38" s="48">
        <v>4.712</v>
      </c>
      <c r="E38" s="65">
        <v>4.90312</v>
      </c>
    </row>
    <row r="39" spans="1:5" ht="16.5">
      <c r="A39" s="18" t="s">
        <v>113</v>
      </c>
      <c r="B39" s="48">
        <v>2.881</v>
      </c>
      <c r="C39" s="48">
        <v>2.881</v>
      </c>
      <c r="D39" s="48">
        <v>2.881</v>
      </c>
      <c r="E39" s="65">
        <v>4.39362</v>
      </c>
    </row>
    <row r="40" spans="1:5" ht="16.5">
      <c r="A40" s="18" t="s">
        <v>114</v>
      </c>
      <c r="B40" s="48">
        <f>B38-B39</f>
        <v>1.831</v>
      </c>
      <c r="C40" s="48">
        <f>C38-C39</f>
        <v>1.831</v>
      </c>
      <c r="D40" s="65">
        <f>D38-D39</f>
        <v>1.831</v>
      </c>
      <c r="E40" s="65">
        <f>E38-E39</f>
        <v>0.5095000000000001</v>
      </c>
    </row>
    <row r="41" spans="1:5" ht="33">
      <c r="A41" s="9" t="s">
        <v>123</v>
      </c>
      <c r="B41" s="48">
        <v>10</v>
      </c>
      <c r="C41" s="48">
        <v>10</v>
      </c>
      <c r="D41" s="65">
        <v>10</v>
      </c>
      <c r="E41" s="65">
        <v>10</v>
      </c>
    </row>
    <row r="42" spans="1:5" ht="33">
      <c r="A42" s="9" t="s">
        <v>122</v>
      </c>
      <c r="B42" s="62">
        <f>2*2.905</f>
        <v>5.81</v>
      </c>
      <c r="C42" s="62">
        <f>2*2.905</f>
        <v>5.81</v>
      </c>
      <c r="D42" s="62">
        <f>2*2.905</f>
        <v>5.81</v>
      </c>
      <c r="E42" s="62">
        <f>2*2.905</f>
        <v>5.81</v>
      </c>
    </row>
    <row r="43" spans="1:5" ht="16.5">
      <c r="A43" s="9" t="s">
        <v>124</v>
      </c>
      <c r="B43" s="61" t="s">
        <v>90</v>
      </c>
      <c r="C43" s="61" t="s">
        <v>90</v>
      </c>
      <c r="D43" s="33" t="s">
        <v>90</v>
      </c>
      <c r="E43" s="33" t="s">
        <v>90</v>
      </c>
    </row>
    <row r="44" spans="1:5" ht="16.5">
      <c r="A44" s="9" t="s">
        <v>125</v>
      </c>
      <c r="B44" s="61" t="s">
        <v>90</v>
      </c>
      <c r="C44" s="61" t="s">
        <v>90</v>
      </c>
      <c r="D44" s="33" t="s">
        <v>90</v>
      </c>
      <c r="E44" s="33" t="s">
        <v>90</v>
      </c>
    </row>
    <row r="45" spans="1:5" ht="16.5">
      <c r="A45" s="9" t="s">
        <v>126</v>
      </c>
      <c r="B45" s="61">
        <v>1</v>
      </c>
      <c r="C45" s="61">
        <v>1</v>
      </c>
      <c r="D45" s="33">
        <v>1</v>
      </c>
      <c r="E45" s="33">
        <v>1</v>
      </c>
    </row>
    <row r="46" spans="1:5" ht="16.5">
      <c r="A46" s="9" t="s">
        <v>127</v>
      </c>
      <c r="B46" s="61">
        <v>39</v>
      </c>
      <c r="C46" s="61">
        <v>39</v>
      </c>
      <c r="D46" s="33">
        <v>39</v>
      </c>
      <c r="E46" s="33">
        <v>39</v>
      </c>
    </row>
    <row r="47" spans="1:5" ht="33">
      <c r="A47" s="9" t="s">
        <v>128</v>
      </c>
      <c r="B47" s="61">
        <v>16</v>
      </c>
      <c r="C47" s="61">
        <v>16</v>
      </c>
      <c r="D47" s="61">
        <v>16</v>
      </c>
      <c r="E47" s="66">
        <v>15.5</v>
      </c>
    </row>
    <row r="48" spans="1:5" ht="33">
      <c r="A48" s="9" t="s">
        <v>129</v>
      </c>
      <c r="B48" s="48">
        <v>157.57</v>
      </c>
      <c r="C48" s="48">
        <v>157.57</v>
      </c>
      <c r="D48" s="48">
        <v>157.57</v>
      </c>
      <c r="E48" s="33">
        <v>164.75</v>
      </c>
    </row>
    <row r="49" spans="1:5" ht="33">
      <c r="A49" s="9" t="s">
        <v>130</v>
      </c>
      <c r="B49" s="44">
        <f>B17/(B36*1000)</f>
        <v>0.04734295158158357</v>
      </c>
      <c r="C49" s="44">
        <f>C17/(C36*1000)</f>
        <v>0.04734107132521757</v>
      </c>
      <c r="D49" s="44">
        <f>D17/(D36*1000)</f>
        <v>0.047342199462032435</v>
      </c>
      <c r="E49" s="67">
        <f>3!E84/(2!E36*1000)</f>
        <v>0.06231251725724804</v>
      </c>
    </row>
    <row r="50" spans="1:5" ht="33">
      <c r="A50" s="9" t="s">
        <v>131</v>
      </c>
      <c r="B50" s="44">
        <f>16500/2/(B36*1000)</f>
        <v>0.3108866865131703</v>
      </c>
      <c r="C50" s="44">
        <f>16500/2/(C36*1000)</f>
        <v>0.4663124576079584</v>
      </c>
      <c r="D50" s="44">
        <f>16500/(D36*1000)</f>
        <v>0.37305840059689344</v>
      </c>
      <c r="E50" s="67">
        <f>10293/(E36*1000)</f>
        <v>0.2368384721583065</v>
      </c>
    </row>
    <row r="51" spans="4:5" ht="16.5">
      <c r="D51" s="49"/>
      <c r="E51" s="49"/>
    </row>
    <row r="52" spans="4:5" ht="16.5">
      <c r="D52" s="49"/>
      <c r="E52" s="49"/>
    </row>
    <row r="53" spans="4:5" ht="16.5">
      <c r="D53" s="49"/>
      <c r="E53" s="49"/>
    </row>
  </sheetData>
  <sheetProtection/>
  <mergeCells count="7">
    <mergeCell ref="A8:A9"/>
    <mergeCell ref="B3:E3"/>
    <mergeCell ref="B4:E4"/>
    <mergeCell ref="B5:E5"/>
    <mergeCell ref="B6:E6"/>
    <mergeCell ref="B10:E10"/>
    <mergeCell ref="B8:E8"/>
  </mergeCells>
  <hyperlinks>
    <hyperlink ref="E33" r:id="rId1" display="http://www.elsib.ru/corpinfo/otchetnaya_inf/godovaya_buhgalt_otch.php"/>
  </hyperlinks>
  <printOptions/>
  <pageMargins left="0.984251968503937" right="0" top="0.3937007874015748" bottom="0.3937007874015748" header="0" footer="0"/>
  <pageSetup fitToHeight="1" fitToWidth="1" horizontalDpi="600" verticalDpi="600" orientation="portrait" paperSize="9" scale="5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zoomScaleSheetLayoutView="80" zoomScalePageLayoutView="0" workbookViewId="0" topLeftCell="A1">
      <selection activeCell="H25" sqref="H25"/>
    </sheetView>
  </sheetViews>
  <sheetFormatPr defaultColWidth="9.140625" defaultRowHeight="15"/>
  <cols>
    <col min="1" max="1" width="58.57421875" style="13" customWidth="1"/>
    <col min="2" max="2" width="19.421875" style="13" customWidth="1"/>
    <col min="3" max="3" width="19.421875" style="35" customWidth="1"/>
    <col min="4" max="5" width="19.421875" style="13" customWidth="1"/>
    <col min="6" max="16384" width="9.140625" style="13" customWidth="1"/>
  </cols>
  <sheetData>
    <row r="1" spans="1:2" ht="16.5">
      <c r="A1" s="107" t="s">
        <v>132</v>
      </c>
      <c r="B1" s="107"/>
    </row>
    <row r="3" spans="1:5" ht="16.5">
      <c r="A3" s="16" t="s">
        <v>75</v>
      </c>
      <c r="B3" s="97" t="s">
        <v>80</v>
      </c>
      <c r="C3" s="94"/>
      <c r="D3" s="94"/>
      <c r="E3" s="95"/>
    </row>
    <row r="4" spans="1:5" ht="16.5">
      <c r="A4" s="16" t="s">
        <v>76</v>
      </c>
      <c r="B4" s="97">
        <v>5403102702</v>
      </c>
      <c r="C4" s="94"/>
      <c r="D4" s="94"/>
      <c r="E4" s="95"/>
    </row>
    <row r="5" spans="1:5" ht="16.5">
      <c r="A5" s="16" t="s">
        <v>77</v>
      </c>
      <c r="B5" s="97">
        <v>546050001</v>
      </c>
      <c r="C5" s="94"/>
      <c r="D5" s="94"/>
      <c r="E5" s="95"/>
    </row>
    <row r="6" spans="1:5" ht="16.5" customHeight="1">
      <c r="A6" s="16" t="s">
        <v>78</v>
      </c>
      <c r="B6" s="90" t="s">
        <v>81</v>
      </c>
      <c r="C6" s="91"/>
      <c r="D6" s="91"/>
      <c r="E6" s="92"/>
    </row>
    <row r="8" spans="1:5" ht="33">
      <c r="A8" s="20" t="s">
        <v>0</v>
      </c>
      <c r="B8" s="50" t="s">
        <v>262</v>
      </c>
      <c r="C8" s="50" t="s">
        <v>263</v>
      </c>
      <c r="D8" s="50" t="s">
        <v>264</v>
      </c>
      <c r="E8" s="51" t="s">
        <v>265</v>
      </c>
    </row>
    <row r="9" spans="1:8" ht="16.5">
      <c r="A9" s="8" t="s">
        <v>133</v>
      </c>
      <c r="B9" s="68">
        <f>B16+B81</f>
        <v>17912.420000000002</v>
      </c>
      <c r="C9" s="68">
        <f>C16+C81</f>
        <v>11941.61</v>
      </c>
      <c r="D9" s="68">
        <f>D16+D81</f>
        <v>29854.03</v>
      </c>
      <c r="E9" s="68">
        <f>E16+E81</f>
        <v>31024.154047999997</v>
      </c>
      <c r="H9" s="40"/>
    </row>
    <row r="10" spans="1:5" ht="16.5" hidden="1">
      <c r="A10" s="21" t="s">
        <v>134</v>
      </c>
      <c r="B10" s="69"/>
      <c r="C10" s="69"/>
      <c r="D10" s="69"/>
      <c r="E10" s="69"/>
    </row>
    <row r="11" spans="1:5" ht="16.5" hidden="1">
      <c r="A11" s="8" t="s">
        <v>135</v>
      </c>
      <c r="B11" s="45"/>
      <c r="C11" s="45"/>
      <c r="D11" s="45"/>
      <c r="E11" s="45"/>
    </row>
    <row r="12" spans="1:5" ht="16.5" hidden="1">
      <c r="A12" s="8" t="s">
        <v>136</v>
      </c>
      <c r="B12" s="45"/>
      <c r="C12" s="45"/>
      <c r="D12" s="45"/>
      <c r="E12" s="45"/>
    </row>
    <row r="13" spans="1:5" ht="16.5" hidden="1">
      <c r="A13" s="8" t="s">
        <v>137</v>
      </c>
      <c r="B13" s="45"/>
      <c r="C13" s="45"/>
      <c r="D13" s="45"/>
      <c r="E13" s="45"/>
    </row>
    <row r="14" spans="1:5" ht="16.5" hidden="1">
      <c r="A14" s="8" t="s">
        <v>138</v>
      </c>
      <c r="B14" s="45"/>
      <c r="C14" s="45"/>
      <c r="D14" s="45"/>
      <c r="E14" s="45"/>
    </row>
    <row r="15" spans="1:8" ht="16.5">
      <c r="A15" s="21" t="s">
        <v>139</v>
      </c>
      <c r="B15" s="69"/>
      <c r="C15" s="69"/>
      <c r="D15" s="69"/>
      <c r="E15" s="69"/>
      <c r="H15" s="40"/>
    </row>
    <row r="16" spans="1:8" ht="16.5">
      <c r="A16" s="8" t="s">
        <v>140</v>
      </c>
      <c r="B16" s="45">
        <f>B21+B26</f>
        <v>15454.11</v>
      </c>
      <c r="C16" s="45">
        <f>C21+C26</f>
        <v>10302.74</v>
      </c>
      <c r="D16" s="45">
        <f>D21+D26</f>
        <v>25756.85</v>
      </c>
      <c r="E16" s="45">
        <f>E21+E26</f>
        <v>24875.472997999997</v>
      </c>
      <c r="F16" s="64"/>
      <c r="G16" s="63"/>
      <c r="H16" s="40"/>
    </row>
    <row r="17" spans="1:8" ht="16.5">
      <c r="A17" s="8" t="s">
        <v>141</v>
      </c>
      <c r="B17" s="45">
        <f>B16/B18*1000</f>
        <v>3993.433904927285</v>
      </c>
      <c r="C17" s="45">
        <f>C16/C18*1000</f>
        <v>3993.4339049272844</v>
      </c>
      <c r="D17" s="45">
        <f>D16/D18*1000</f>
        <v>3993.4339049272844</v>
      </c>
      <c r="E17" s="45">
        <f>E16/E18*1000</f>
        <v>4046.139096704219</v>
      </c>
      <c r="F17" s="64"/>
      <c r="G17" s="63"/>
      <c r="H17" s="40"/>
    </row>
    <row r="18" spans="1:8" ht="16.5">
      <c r="A18" s="8" t="s">
        <v>142</v>
      </c>
      <c r="B18" s="45">
        <f>B23+B28</f>
        <v>3869.88</v>
      </c>
      <c r="C18" s="45">
        <f>C23+C28</f>
        <v>2579.92</v>
      </c>
      <c r="D18" s="45">
        <f>D23+D28</f>
        <v>6449.8</v>
      </c>
      <c r="E18" s="45">
        <f>E23+E28</f>
        <v>6147.953</v>
      </c>
      <c r="F18" s="64"/>
      <c r="G18" s="63"/>
      <c r="H18" s="40"/>
    </row>
    <row r="19" spans="1:8" ht="16.5">
      <c r="A19" s="8" t="s">
        <v>138</v>
      </c>
      <c r="B19" s="45" t="s">
        <v>232</v>
      </c>
      <c r="C19" s="45" t="s">
        <v>232</v>
      </c>
      <c r="D19" s="45" t="s">
        <v>232</v>
      </c>
      <c r="E19" s="45" t="s">
        <v>232</v>
      </c>
      <c r="H19" s="40"/>
    </row>
    <row r="20" spans="1:8" ht="16.5">
      <c r="A20" s="21" t="s">
        <v>143</v>
      </c>
      <c r="B20" s="69"/>
      <c r="C20" s="69"/>
      <c r="D20" s="69"/>
      <c r="E20" s="69"/>
      <c r="H20" s="40"/>
    </row>
    <row r="21" spans="1:8" ht="16.5">
      <c r="A21" s="8" t="s">
        <v>144</v>
      </c>
      <c r="B21" s="45">
        <f>2!B14</f>
        <v>15454.11</v>
      </c>
      <c r="C21" s="45">
        <f>2!C14</f>
        <v>10302.74</v>
      </c>
      <c r="D21" s="45">
        <f>2!D14</f>
        <v>25756.85</v>
      </c>
      <c r="E21" s="45">
        <f>E22*E23/1000</f>
        <v>22109.50523</v>
      </c>
      <c r="F21" s="46"/>
      <c r="H21" s="40"/>
    </row>
    <row r="22" spans="1:8" ht="16.5">
      <c r="A22" s="8" t="s">
        <v>148</v>
      </c>
      <c r="B22" s="45">
        <f>B21/B23*1000</f>
        <v>3993.433904927285</v>
      </c>
      <c r="C22" s="45">
        <f>C21/C23*1000</f>
        <v>3993.4339049272844</v>
      </c>
      <c r="D22" s="45">
        <f>D21/D23*1000</f>
        <v>3993.4339049272844</v>
      </c>
      <c r="E22" s="45">
        <v>4021.618864233766</v>
      </c>
      <c r="F22" s="46"/>
      <c r="H22" s="40"/>
    </row>
    <row r="23" spans="1:8" ht="16.5">
      <c r="A23" s="8" t="s">
        <v>142</v>
      </c>
      <c r="B23" s="45">
        <v>3869.88</v>
      </c>
      <c r="C23" s="45">
        <v>2579.92</v>
      </c>
      <c r="D23" s="45">
        <f>SUM(B23:C23)</f>
        <v>6449.8</v>
      </c>
      <c r="E23" s="45">
        <v>5497.6630000000005</v>
      </c>
      <c r="F23" s="46"/>
      <c r="H23" s="40"/>
    </row>
    <row r="24" spans="1:8" ht="16.5">
      <c r="A24" s="8" t="s">
        <v>138</v>
      </c>
      <c r="B24" s="45" t="s">
        <v>232</v>
      </c>
      <c r="C24" s="45" t="s">
        <v>232</v>
      </c>
      <c r="D24" s="45" t="s">
        <v>232</v>
      </c>
      <c r="E24" s="45" t="s">
        <v>232</v>
      </c>
      <c r="F24" s="46"/>
      <c r="H24" s="40"/>
    </row>
    <row r="25" spans="1:8" ht="16.5">
      <c r="A25" s="21" t="s">
        <v>145</v>
      </c>
      <c r="B25" s="69"/>
      <c r="C25" s="70"/>
      <c r="D25" s="70"/>
      <c r="E25" s="69"/>
      <c r="F25" s="46"/>
      <c r="H25" s="40"/>
    </row>
    <row r="26" spans="1:8" ht="16.5">
      <c r="A26" s="8" t="s">
        <v>146</v>
      </c>
      <c r="B26" s="45">
        <f>B27*B28</f>
        <v>0</v>
      </c>
      <c r="C26" s="45">
        <f>C27*C28/1000</f>
        <v>0</v>
      </c>
      <c r="D26" s="45">
        <f>D27*D28/1000</f>
        <v>0</v>
      </c>
      <c r="E26" s="45">
        <f>E27*E28/1000</f>
        <v>2765.967768</v>
      </c>
      <c r="F26" s="46"/>
      <c r="H26" s="40"/>
    </row>
    <row r="27" spans="1:8" ht="16.5">
      <c r="A27" s="8" t="s">
        <v>148</v>
      </c>
      <c r="B27" s="45"/>
      <c r="C27" s="45"/>
      <c r="D27" s="45"/>
      <c r="E27" s="45">
        <v>4253.437340263575</v>
      </c>
      <c r="F27" s="46"/>
      <c r="H27" s="40"/>
    </row>
    <row r="28" spans="1:8" ht="16.5">
      <c r="A28" s="8" t="s">
        <v>142</v>
      </c>
      <c r="B28" s="45"/>
      <c r="C28" s="45"/>
      <c r="D28" s="45"/>
      <c r="E28" s="45">
        <v>650.2900000000001</v>
      </c>
      <c r="F28" s="46"/>
      <c r="H28" s="40"/>
    </row>
    <row r="29" spans="1:8" ht="16.5">
      <c r="A29" s="8" t="s">
        <v>138</v>
      </c>
      <c r="B29" s="45" t="s">
        <v>232</v>
      </c>
      <c r="C29" s="45" t="s">
        <v>232</v>
      </c>
      <c r="D29" s="45" t="s">
        <v>232</v>
      </c>
      <c r="E29" s="45" t="s">
        <v>232</v>
      </c>
      <c r="H29" s="40"/>
    </row>
    <row r="30" spans="1:8" ht="15.75" customHeight="1" hidden="1">
      <c r="A30" s="21" t="s">
        <v>147</v>
      </c>
      <c r="B30" s="69"/>
      <c r="C30" s="69"/>
      <c r="D30" s="69"/>
      <c r="E30" s="69"/>
      <c r="H30" s="40"/>
    </row>
    <row r="31" spans="1:8" ht="16.5" hidden="1">
      <c r="A31" s="8" t="s">
        <v>151</v>
      </c>
      <c r="B31" s="45"/>
      <c r="C31" s="45"/>
      <c r="D31" s="45"/>
      <c r="E31" s="45"/>
      <c r="H31" s="40"/>
    </row>
    <row r="32" spans="1:8" ht="16.5" hidden="1">
      <c r="A32" s="8" t="s">
        <v>148</v>
      </c>
      <c r="B32" s="45"/>
      <c r="C32" s="45"/>
      <c r="D32" s="45"/>
      <c r="E32" s="45"/>
      <c r="H32" s="40"/>
    </row>
    <row r="33" spans="1:8" ht="16.5" hidden="1">
      <c r="A33" s="8" t="s">
        <v>142</v>
      </c>
      <c r="B33" s="45"/>
      <c r="C33" s="45"/>
      <c r="D33" s="45"/>
      <c r="E33" s="45"/>
      <c r="H33" s="40"/>
    </row>
    <row r="34" spans="1:8" ht="16.5" hidden="1">
      <c r="A34" s="8" t="s">
        <v>138</v>
      </c>
      <c r="B34" s="45"/>
      <c r="C34" s="45"/>
      <c r="D34" s="45"/>
      <c r="E34" s="45"/>
      <c r="H34" s="40"/>
    </row>
    <row r="35" spans="1:8" ht="16.5" hidden="1">
      <c r="A35" s="21" t="s">
        <v>149</v>
      </c>
      <c r="B35" s="69"/>
      <c r="C35" s="69"/>
      <c r="D35" s="69"/>
      <c r="E35" s="69"/>
      <c r="H35" s="40"/>
    </row>
    <row r="36" spans="1:8" ht="16.5" hidden="1">
      <c r="A36" s="8" t="s">
        <v>150</v>
      </c>
      <c r="B36" s="45"/>
      <c r="C36" s="45"/>
      <c r="D36" s="45"/>
      <c r="E36" s="45"/>
      <c r="H36" s="40"/>
    </row>
    <row r="37" spans="1:8" ht="16.5" hidden="1">
      <c r="A37" s="8" t="s">
        <v>152</v>
      </c>
      <c r="B37" s="45"/>
      <c r="C37" s="45"/>
      <c r="D37" s="45"/>
      <c r="E37" s="45"/>
      <c r="H37" s="40"/>
    </row>
    <row r="38" spans="1:8" ht="16.5" hidden="1">
      <c r="A38" s="8" t="s">
        <v>137</v>
      </c>
      <c r="B38" s="45"/>
      <c r="C38" s="45"/>
      <c r="D38" s="45"/>
      <c r="E38" s="45"/>
      <c r="H38" s="40"/>
    </row>
    <row r="39" spans="1:8" ht="16.5" hidden="1">
      <c r="A39" s="8" t="s">
        <v>138</v>
      </c>
      <c r="B39" s="45"/>
      <c r="C39" s="45"/>
      <c r="D39" s="45"/>
      <c r="E39" s="45"/>
      <c r="H39" s="40"/>
    </row>
    <row r="40" spans="1:8" ht="16.5" hidden="1">
      <c r="A40" s="21" t="s">
        <v>153</v>
      </c>
      <c r="B40" s="69"/>
      <c r="C40" s="69"/>
      <c r="D40" s="69"/>
      <c r="E40" s="69"/>
      <c r="H40" s="40"/>
    </row>
    <row r="41" spans="1:8" ht="16.5" hidden="1">
      <c r="A41" s="8" t="s">
        <v>154</v>
      </c>
      <c r="B41" s="45"/>
      <c r="C41" s="45"/>
      <c r="D41" s="45"/>
      <c r="E41" s="45"/>
      <c r="H41" s="40"/>
    </row>
    <row r="42" spans="1:8" ht="16.5" hidden="1">
      <c r="A42" s="8" t="s">
        <v>152</v>
      </c>
      <c r="B42" s="45"/>
      <c r="C42" s="45"/>
      <c r="D42" s="45"/>
      <c r="E42" s="45"/>
      <c r="H42" s="40"/>
    </row>
    <row r="43" spans="1:8" ht="16.5" hidden="1">
      <c r="A43" s="8" t="s">
        <v>137</v>
      </c>
      <c r="B43" s="45"/>
      <c r="C43" s="45"/>
      <c r="D43" s="45"/>
      <c r="E43" s="45"/>
      <c r="H43" s="40"/>
    </row>
    <row r="44" spans="1:8" ht="16.5" hidden="1">
      <c r="A44" s="8" t="s">
        <v>138</v>
      </c>
      <c r="B44" s="45"/>
      <c r="C44" s="45"/>
      <c r="D44" s="45"/>
      <c r="E44" s="45"/>
      <c r="H44" s="40"/>
    </row>
    <row r="45" spans="1:8" ht="16.5" hidden="1">
      <c r="A45" s="21" t="s">
        <v>155</v>
      </c>
      <c r="B45" s="69"/>
      <c r="C45" s="69"/>
      <c r="D45" s="69"/>
      <c r="E45" s="69"/>
      <c r="H45" s="40"/>
    </row>
    <row r="46" spans="1:8" ht="16.5" hidden="1">
      <c r="A46" s="8" t="s">
        <v>156</v>
      </c>
      <c r="B46" s="45"/>
      <c r="C46" s="45"/>
      <c r="D46" s="45"/>
      <c r="E46" s="45"/>
      <c r="H46" s="40"/>
    </row>
    <row r="47" spans="1:8" ht="16.5" hidden="1">
      <c r="A47" s="8" t="s">
        <v>152</v>
      </c>
      <c r="B47" s="45"/>
      <c r="C47" s="45"/>
      <c r="D47" s="45"/>
      <c r="E47" s="45"/>
      <c r="H47" s="40"/>
    </row>
    <row r="48" spans="1:8" ht="16.5" hidden="1">
      <c r="A48" s="8" t="s">
        <v>137</v>
      </c>
      <c r="B48" s="45"/>
      <c r="C48" s="45"/>
      <c r="D48" s="45"/>
      <c r="E48" s="45"/>
      <c r="H48" s="40"/>
    </row>
    <row r="49" spans="1:8" ht="16.5" hidden="1">
      <c r="A49" s="8" t="s">
        <v>138</v>
      </c>
      <c r="B49" s="45"/>
      <c r="C49" s="45"/>
      <c r="D49" s="45"/>
      <c r="E49" s="45"/>
      <c r="H49" s="40"/>
    </row>
    <row r="50" spans="1:8" ht="16.5" hidden="1">
      <c r="A50" s="21" t="s">
        <v>157</v>
      </c>
      <c r="B50" s="69"/>
      <c r="C50" s="69"/>
      <c r="D50" s="69"/>
      <c r="E50" s="69"/>
      <c r="H50" s="40"/>
    </row>
    <row r="51" spans="1:8" ht="16.5" hidden="1">
      <c r="A51" s="8" t="s">
        <v>158</v>
      </c>
      <c r="B51" s="45"/>
      <c r="C51" s="45"/>
      <c r="D51" s="45"/>
      <c r="E51" s="45"/>
      <c r="H51" s="40"/>
    </row>
    <row r="52" spans="1:8" ht="16.5" hidden="1">
      <c r="A52" s="8" t="s">
        <v>152</v>
      </c>
      <c r="B52" s="45"/>
      <c r="C52" s="45"/>
      <c r="D52" s="45"/>
      <c r="E52" s="45"/>
      <c r="H52" s="40"/>
    </row>
    <row r="53" spans="1:8" ht="16.5" hidden="1">
      <c r="A53" s="8" t="s">
        <v>137</v>
      </c>
      <c r="B53" s="45"/>
      <c r="C53" s="45"/>
      <c r="D53" s="45"/>
      <c r="E53" s="45"/>
      <c r="H53" s="40"/>
    </row>
    <row r="54" spans="1:8" ht="16.5" hidden="1">
      <c r="A54" s="8" t="s">
        <v>138</v>
      </c>
      <c r="B54" s="45"/>
      <c r="C54" s="45"/>
      <c r="D54" s="45"/>
      <c r="E54" s="45"/>
      <c r="H54" s="40"/>
    </row>
    <row r="55" spans="1:8" ht="16.5" hidden="1">
      <c r="A55" s="21" t="s">
        <v>159</v>
      </c>
      <c r="B55" s="69"/>
      <c r="C55" s="69"/>
      <c r="D55" s="69"/>
      <c r="E55" s="69"/>
      <c r="H55" s="40"/>
    </row>
    <row r="56" spans="1:8" ht="16.5" hidden="1">
      <c r="A56" s="8" t="s">
        <v>160</v>
      </c>
      <c r="B56" s="45"/>
      <c r="C56" s="45"/>
      <c r="D56" s="45"/>
      <c r="E56" s="45"/>
      <c r="H56" s="40"/>
    </row>
    <row r="57" spans="1:8" ht="16.5" hidden="1">
      <c r="A57" s="8" t="s">
        <v>152</v>
      </c>
      <c r="B57" s="45"/>
      <c r="C57" s="45"/>
      <c r="D57" s="45"/>
      <c r="E57" s="45"/>
      <c r="H57" s="40"/>
    </row>
    <row r="58" spans="1:8" ht="16.5" hidden="1">
      <c r="A58" s="8" t="s">
        <v>137</v>
      </c>
      <c r="B58" s="45"/>
      <c r="C58" s="45"/>
      <c r="D58" s="45"/>
      <c r="E58" s="45"/>
      <c r="H58" s="40"/>
    </row>
    <row r="59" spans="1:8" ht="16.5" hidden="1">
      <c r="A59" s="8" t="s">
        <v>138</v>
      </c>
      <c r="B59" s="45"/>
      <c r="C59" s="45"/>
      <c r="D59" s="45"/>
      <c r="E59" s="45"/>
      <c r="H59" s="40"/>
    </row>
    <row r="60" spans="1:8" ht="16.5" hidden="1">
      <c r="A60" s="21" t="s">
        <v>161</v>
      </c>
      <c r="B60" s="69"/>
      <c r="C60" s="69"/>
      <c r="D60" s="69"/>
      <c r="E60" s="69"/>
      <c r="H60" s="40"/>
    </row>
    <row r="61" spans="1:8" ht="16.5" hidden="1">
      <c r="A61" s="8" t="s">
        <v>162</v>
      </c>
      <c r="B61" s="45"/>
      <c r="C61" s="45"/>
      <c r="D61" s="45"/>
      <c r="E61" s="45"/>
      <c r="H61" s="40"/>
    </row>
    <row r="62" spans="1:8" ht="16.5" hidden="1">
      <c r="A62" s="8" t="s">
        <v>152</v>
      </c>
      <c r="B62" s="45"/>
      <c r="C62" s="45"/>
      <c r="D62" s="45"/>
      <c r="E62" s="45"/>
      <c r="H62" s="40"/>
    </row>
    <row r="63" spans="1:8" ht="16.5" hidden="1">
      <c r="A63" s="8" t="s">
        <v>137</v>
      </c>
      <c r="B63" s="45"/>
      <c r="C63" s="45"/>
      <c r="D63" s="45"/>
      <c r="E63" s="45"/>
      <c r="H63" s="40"/>
    </row>
    <row r="64" spans="1:8" ht="16.5" hidden="1">
      <c r="A64" s="8" t="s">
        <v>138</v>
      </c>
      <c r="B64" s="45"/>
      <c r="C64" s="45"/>
      <c r="D64" s="45"/>
      <c r="E64" s="45"/>
      <c r="H64" s="40"/>
    </row>
    <row r="65" spans="1:8" ht="16.5" hidden="1">
      <c r="A65" s="21" t="s">
        <v>163</v>
      </c>
      <c r="B65" s="69"/>
      <c r="C65" s="69"/>
      <c r="D65" s="69"/>
      <c r="E65" s="69"/>
      <c r="H65" s="40"/>
    </row>
    <row r="66" spans="1:8" ht="16.5" hidden="1">
      <c r="A66" s="8" t="s">
        <v>164</v>
      </c>
      <c r="B66" s="45"/>
      <c r="C66" s="45"/>
      <c r="D66" s="45"/>
      <c r="E66" s="45"/>
      <c r="H66" s="40"/>
    </row>
    <row r="67" spans="1:8" ht="16.5" hidden="1">
      <c r="A67" s="8" t="s">
        <v>152</v>
      </c>
      <c r="B67" s="45"/>
      <c r="C67" s="45"/>
      <c r="D67" s="45"/>
      <c r="E67" s="45"/>
      <c r="H67" s="40"/>
    </row>
    <row r="68" spans="1:8" ht="16.5" hidden="1">
      <c r="A68" s="8" t="s">
        <v>137</v>
      </c>
      <c r="B68" s="45"/>
      <c r="C68" s="45"/>
      <c r="D68" s="45"/>
      <c r="E68" s="45"/>
      <c r="H68" s="40"/>
    </row>
    <row r="69" spans="1:8" ht="16.5" hidden="1">
      <c r="A69" s="8" t="s">
        <v>138</v>
      </c>
      <c r="B69" s="45"/>
      <c r="C69" s="45"/>
      <c r="D69" s="45"/>
      <c r="E69" s="45"/>
      <c r="H69" s="40"/>
    </row>
    <row r="70" spans="1:8" ht="16.5" hidden="1">
      <c r="A70" s="21" t="s">
        <v>165</v>
      </c>
      <c r="B70" s="69"/>
      <c r="C70" s="69"/>
      <c r="D70" s="69"/>
      <c r="E70" s="69"/>
      <c r="H70" s="40"/>
    </row>
    <row r="71" spans="1:8" ht="16.5" hidden="1">
      <c r="A71" s="8" t="s">
        <v>166</v>
      </c>
      <c r="B71" s="45"/>
      <c r="C71" s="45"/>
      <c r="D71" s="45"/>
      <c r="E71" s="45"/>
      <c r="H71" s="40"/>
    </row>
    <row r="72" spans="1:8" ht="16.5" hidden="1">
      <c r="A72" s="8" t="s">
        <v>152</v>
      </c>
      <c r="B72" s="45"/>
      <c r="C72" s="45"/>
      <c r="D72" s="45"/>
      <c r="E72" s="45"/>
      <c r="H72" s="40"/>
    </row>
    <row r="73" spans="1:8" ht="16.5" hidden="1">
      <c r="A73" s="8" t="s">
        <v>137</v>
      </c>
      <c r="B73" s="45"/>
      <c r="C73" s="45"/>
      <c r="D73" s="45"/>
      <c r="E73" s="45"/>
      <c r="H73" s="40"/>
    </row>
    <row r="74" spans="1:8" ht="16.5" hidden="1">
      <c r="A74" s="8" t="s">
        <v>138</v>
      </c>
      <c r="B74" s="45"/>
      <c r="C74" s="45"/>
      <c r="D74" s="45"/>
      <c r="E74" s="45"/>
      <c r="H74" s="40"/>
    </row>
    <row r="75" spans="1:8" ht="16.5" hidden="1">
      <c r="A75" s="21" t="s">
        <v>167</v>
      </c>
      <c r="B75" s="69"/>
      <c r="C75" s="69"/>
      <c r="D75" s="69"/>
      <c r="E75" s="69"/>
      <c r="H75" s="40"/>
    </row>
    <row r="76" spans="1:8" ht="16.5" hidden="1">
      <c r="A76" s="8" t="s">
        <v>168</v>
      </c>
      <c r="B76" s="45"/>
      <c r="C76" s="45"/>
      <c r="D76" s="45"/>
      <c r="E76" s="45"/>
      <c r="H76" s="40"/>
    </row>
    <row r="77" spans="1:8" ht="16.5" hidden="1">
      <c r="A77" s="8" t="s">
        <v>152</v>
      </c>
      <c r="B77" s="45"/>
      <c r="C77" s="45"/>
      <c r="D77" s="45"/>
      <c r="E77" s="45"/>
      <c r="H77" s="40"/>
    </row>
    <row r="78" spans="1:8" ht="16.5" hidden="1">
      <c r="A78" s="8" t="s">
        <v>137</v>
      </c>
      <c r="B78" s="45"/>
      <c r="C78" s="45"/>
      <c r="D78" s="45"/>
      <c r="E78" s="45"/>
      <c r="H78" s="40"/>
    </row>
    <row r="79" spans="1:8" ht="16.5" hidden="1">
      <c r="A79" s="8" t="s">
        <v>138</v>
      </c>
      <c r="B79" s="45"/>
      <c r="C79" s="45"/>
      <c r="D79" s="45"/>
      <c r="E79" s="45"/>
      <c r="H79" s="40"/>
    </row>
    <row r="80" spans="1:8" ht="16.5">
      <c r="A80" s="21" t="s">
        <v>169</v>
      </c>
      <c r="B80" s="69"/>
      <c r="C80" s="69"/>
      <c r="D80" s="69"/>
      <c r="E80" s="69"/>
      <c r="H80" s="40"/>
    </row>
    <row r="81" spans="1:8" ht="16.5">
      <c r="A81" s="8" t="s">
        <v>170</v>
      </c>
      <c r="B81" s="45">
        <f>2!B15</f>
        <v>2458.31</v>
      </c>
      <c r="C81" s="45">
        <f>2!C15</f>
        <v>1638.87</v>
      </c>
      <c r="D81" s="45">
        <f>2!D15</f>
        <v>4097.18</v>
      </c>
      <c r="E81" s="45">
        <f>2!E15</f>
        <v>6148.68105</v>
      </c>
      <c r="H81" s="40"/>
    </row>
    <row r="82" spans="1:8" ht="16.5">
      <c r="A82" s="8" t="s">
        <v>138</v>
      </c>
      <c r="B82" s="45" t="s">
        <v>232</v>
      </c>
      <c r="C82" s="45" t="s">
        <v>232</v>
      </c>
      <c r="D82" s="45" t="s">
        <v>232</v>
      </c>
      <c r="E82" s="45" t="s">
        <v>232</v>
      </c>
      <c r="H82" s="40"/>
    </row>
    <row r="83" spans="1:8" ht="16.5">
      <c r="A83" s="8" t="s">
        <v>171</v>
      </c>
      <c r="B83" s="45">
        <f>B81/B84</f>
        <v>1.9567236446314455</v>
      </c>
      <c r="C83" s="45">
        <f>C81/C84</f>
        <v>1.9567236446314455</v>
      </c>
      <c r="D83" s="45">
        <f>D81/D84</f>
        <v>1.9567236446314455</v>
      </c>
      <c r="E83" s="45">
        <f>E81/E84</f>
        <v>2.270476167441256</v>
      </c>
      <c r="H83" s="40"/>
    </row>
    <row r="84" spans="1:8" ht="16.5">
      <c r="A84" s="8" t="s">
        <v>172</v>
      </c>
      <c r="B84" s="45">
        <f>2!B17</f>
        <v>1256.3399061204832</v>
      </c>
      <c r="C84" s="45">
        <f>2!C17</f>
        <v>837.5582338857492</v>
      </c>
      <c r="D84" s="45">
        <f>2!D17</f>
        <v>2093.8981400062326</v>
      </c>
      <c r="E84" s="45">
        <f>2!E17</f>
        <v>2708.102</v>
      </c>
      <c r="H84" s="40"/>
    </row>
    <row r="85" spans="1:3" ht="16.5" hidden="1">
      <c r="A85" s="21" t="s">
        <v>173</v>
      </c>
      <c r="B85" s="8"/>
      <c r="C85" s="8"/>
    </row>
    <row r="86" spans="1:3" ht="16.5" hidden="1">
      <c r="A86" s="8" t="s">
        <v>174</v>
      </c>
      <c r="B86" s="31"/>
      <c r="C86" s="31"/>
    </row>
    <row r="87" spans="1:3" ht="16.5" hidden="1">
      <c r="A87" s="8" t="s">
        <v>152</v>
      </c>
      <c r="B87" s="31"/>
      <c r="C87" s="31"/>
    </row>
    <row r="88" spans="1:3" ht="16.5" hidden="1">
      <c r="A88" s="8" t="s">
        <v>137</v>
      </c>
      <c r="B88" s="31"/>
      <c r="C88" s="31"/>
    </row>
    <row r="89" spans="1:3" ht="16.5" hidden="1">
      <c r="A89" s="8" t="s">
        <v>138</v>
      </c>
      <c r="B89" s="31"/>
      <c r="C89" s="31"/>
    </row>
  </sheetData>
  <sheetProtection/>
  <mergeCells count="5">
    <mergeCell ref="B4:E4"/>
    <mergeCell ref="B5:E5"/>
    <mergeCell ref="B6:E6"/>
    <mergeCell ref="A1:B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140625" style="25" customWidth="1"/>
    <col min="2" max="2" width="60.7109375" style="25" customWidth="1"/>
    <col min="3" max="6" width="18.00390625" style="25" customWidth="1"/>
    <col min="7" max="7" width="24.00390625" style="25" customWidth="1"/>
    <col min="8" max="16384" width="9.140625" style="25" customWidth="1"/>
  </cols>
  <sheetData>
    <row r="1" spans="1:12" ht="50.25" customHeight="1">
      <c r="A1" s="108" t="s">
        <v>183</v>
      </c>
      <c r="B1" s="108"/>
      <c r="C1" s="108"/>
      <c r="D1" s="108"/>
      <c r="E1" s="108"/>
      <c r="F1" s="108"/>
      <c r="G1" s="24"/>
      <c r="H1" s="24"/>
      <c r="I1" s="24"/>
      <c r="J1" s="24"/>
      <c r="K1" s="24"/>
      <c r="L1" s="24"/>
    </row>
    <row r="3" spans="1:6" ht="16.5">
      <c r="A3" s="109" t="s">
        <v>184</v>
      </c>
      <c r="B3" s="109" t="s">
        <v>0</v>
      </c>
      <c r="C3" s="111" t="s">
        <v>185</v>
      </c>
      <c r="D3" s="112"/>
      <c r="E3" s="112"/>
      <c r="F3" s="113"/>
    </row>
    <row r="4" spans="1:6" ht="16.5">
      <c r="A4" s="110"/>
      <c r="B4" s="110"/>
      <c r="C4" s="27" t="s">
        <v>254</v>
      </c>
      <c r="D4" s="27" t="s">
        <v>255</v>
      </c>
      <c r="E4" s="27" t="s">
        <v>256</v>
      </c>
      <c r="F4" s="27" t="s">
        <v>257</v>
      </c>
    </row>
    <row r="5" spans="1:6" ht="16.5">
      <c r="A5" s="38">
        <v>1</v>
      </c>
      <c r="B5" s="26" t="s">
        <v>186</v>
      </c>
      <c r="C5" s="38" t="s">
        <v>222</v>
      </c>
      <c r="D5" s="38" t="s">
        <v>222</v>
      </c>
      <c r="E5" s="38" t="s">
        <v>222</v>
      </c>
      <c r="F5" s="38" t="s">
        <v>222</v>
      </c>
    </row>
    <row r="6" spans="1:6" ht="49.5">
      <c r="A6" s="38">
        <v>2</v>
      </c>
      <c r="B6" s="26" t="s">
        <v>187</v>
      </c>
      <c r="C6" s="38" t="s">
        <v>222</v>
      </c>
      <c r="D6" s="38" t="s">
        <v>222</v>
      </c>
      <c r="E6" s="38" t="s">
        <v>222</v>
      </c>
      <c r="F6" s="38" t="s">
        <v>222</v>
      </c>
    </row>
    <row r="7" spans="1:6" ht="33">
      <c r="A7" s="38">
        <v>3</v>
      </c>
      <c r="B7" s="26" t="s">
        <v>189</v>
      </c>
      <c r="C7" s="38" t="s">
        <v>222</v>
      </c>
      <c r="D7" s="38" t="s">
        <v>222</v>
      </c>
      <c r="E7" s="38" t="s">
        <v>222</v>
      </c>
      <c r="F7" s="38" t="s">
        <v>222</v>
      </c>
    </row>
    <row r="8" spans="1:6" ht="49.5">
      <c r="A8" s="38">
        <v>4</v>
      </c>
      <c r="B8" s="26" t="s">
        <v>188</v>
      </c>
      <c r="C8" s="38" t="s">
        <v>222</v>
      </c>
      <c r="D8" s="38" t="s">
        <v>222</v>
      </c>
      <c r="E8" s="38" t="s">
        <v>222</v>
      </c>
      <c r="F8" s="38" t="s">
        <v>222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3" t="s">
        <v>190</v>
      </c>
    </row>
    <row r="2" ht="75" customHeight="1">
      <c r="A2" s="32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08" t="s">
        <v>191</v>
      </c>
      <c r="B1" s="108"/>
      <c r="C1" s="108"/>
      <c r="D1" s="108"/>
      <c r="E1" s="108"/>
      <c r="F1" s="108"/>
    </row>
    <row r="2" spans="1:6" ht="16.5">
      <c r="A2" s="30"/>
      <c r="B2" s="30"/>
      <c r="C2" s="30"/>
      <c r="D2" s="30"/>
      <c r="E2" s="30"/>
      <c r="F2" s="30"/>
    </row>
    <row r="3" spans="1:6" ht="16.5">
      <c r="A3" s="114" t="s">
        <v>184</v>
      </c>
      <c r="B3" s="114" t="s">
        <v>0</v>
      </c>
      <c r="C3" s="116" t="s">
        <v>185</v>
      </c>
      <c r="D3" s="117"/>
      <c r="E3" s="117"/>
      <c r="F3" s="118"/>
    </row>
    <row r="4" spans="1:6" ht="16.5">
      <c r="A4" s="115"/>
      <c r="B4" s="115"/>
      <c r="C4" s="28" t="s">
        <v>254</v>
      </c>
      <c r="D4" s="28" t="s">
        <v>255</v>
      </c>
      <c r="E4" s="28" t="s">
        <v>256</v>
      </c>
      <c r="F4" s="28" t="s">
        <v>257</v>
      </c>
    </row>
    <row r="5" spans="1:6" ht="33">
      <c r="A5" s="38">
        <v>1</v>
      </c>
      <c r="B5" s="5" t="s">
        <v>192</v>
      </c>
      <c r="C5" s="38">
        <v>0</v>
      </c>
      <c r="D5" s="38">
        <v>0</v>
      </c>
      <c r="E5" s="38">
        <v>0</v>
      </c>
      <c r="F5" s="38">
        <v>0</v>
      </c>
    </row>
    <row r="6" spans="1:6" ht="33">
      <c r="A6" s="38">
        <v>2</v>
      </c>
      <c r="B6" s="5" t="s">
        <v>193</v>
      </c>
      <c r="C6" s="38">
        <v>0</v>
      </c>
      <c r="D6" s="38">
        <v>0</v>
      </c>
      <c r="E6" s="38">
        <v>0</v>
      </c>
      <c r="F6" s="38">
        <v>0</v>
      </c>
    </row>
    <row r="7" spans="1:6" ht="49.5">
      <c r="A7" s="38">
        <v>3</v>
      </c>
      <c r="B7" s="5" t="s">
        <v>194</v>
      </c>
      <c r="C7" s="38">
        <v>0</v>
      </c>
      <c r="D7" s="38">
        <v>0</v>
      </c>
      <c r="E7" s="38">
        <v>0</v>
      </c>
      <c r="F7" s="38">
        <v>0</v>
      </c>
    </row>
    <row r="8" spans="1:6" ht="16.5">
      <c r="A8" s="38">
        <v>4</v>
      </c>
      <c r="B8" s="5" t="s">
        <v>195</v>
      </c>
      <c r="C8" s="38">
        <v>24.983</v>
      </c>
      <c r="D8" s="38">
        <v>24.983</v>
      </c>
      <c r="E8" s="38">
        <v>24.983</v>
      </c>
      <c r="F8" s="38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08" t="s">
        <v>198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ht="66.75" customHeight="1">
      <c r="A3" s="119" t="s">
        <v>225</v>
      </c>
      <c r="B3" s="119"/>
      <c r="C3" s="119"/>
      <c r="D3" s="120" t="s">
        <v>258</v>
      </c>
      <c r="E3" s="120"/>
      <c r="F3" s="120"/>
      <c r="G3" s="120"/>
      <c r="H3" s="120"/>
      <c r="I3" s="120"/>
      <c r="J3" s="120"/>
      <c r="K3" s="32"/>
    </row>
  </sheetData>
  <sheetProtection/>
  <mergeCells count="3">
    <mergeCell ref="A1:K1"/>
    <mergeCell ref="A3:C3"/>
    <mergeCell ref="D3:J3"/>
  </mergeCells>
  <hyperlinks>
    <hyperlink ref="D3" r:id="rId1" display="http://www.elsib.ru/ru/company/reguliruemie_vidi_deyztelnosti.php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2015-03-19T05:41:45Z</cp:lastPrinted>
  <dcterms:created xsi:type="dcterms:W3CDTF">2011-12-16T02:54:03Z</dcterms:created>
  <dcterms:modified xsi:type="dcterms:W3CDTF">2015-04-16T03:19:45Z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