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0" windowWidth="11565" windowHeight="9780" tabRatio="831" activeTab="3"/>
  </bookViews>
  <sheets>
    <sheet name="Титульный лист" sheetId="1" r:id="rId1"/>
    <sheet name="Стандарт раскрытия информации" sheetId="2" state="hidden" r:id="rId2"/>
    <sheet name="1_Тариф" sheetId="3" r:id="rId3"/>
    <sheet name="2_Отчёт" sheetId="4" r:id="rId4"/>
    <sheet name="3" sheetId="5" r:id="rId5"/>
    <sheet name="4_Квартальное" sheetId="6" r:id="rId6"/>
    <sheet name="5" sheetId="7" r:id="rId7"/>
    <sheet name="6_Квартальное" sheetId="8" r:id="rId8"/>
    <sheet name="7" sheetId="9" r:id="rId9"/>
    <sheet name="8" sheetId="10" r:id="rId10"/>
  </sheets>
  <externalReferences>
    <externalReference r:id="rId13"/>
    <externalReference r:id="rId14"/>
  </externalReferences>
  <definedNames>
    <definedName name="OLE_LINK1" localSheetId="9">'8'!#REF!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<sst xmlns="http://schemas.openxmlformats.org/spreadsheetml/2006/main" count="368" uniqueCount="256">
  <si>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</si>
  <si>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</si>
  <si>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</si>
  <si>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</si>
  <si>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</si>
  <si>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</si>
  <si>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</si>
  <si>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</si>
  <si>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</si>
  <si>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</si>
  <si>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</si>
  <si>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</si>
  <si>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</si>
  <si>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</si>
  <si>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</si>
  <si>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</si>
  <si>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</si>
  <si>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</si>
  <si>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</si>
  <si>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</si>
  <si>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</si>
  <si>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</si>
  <si>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</si>
  <si>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</si>
  <si>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</si>
  <si>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</si>
  <si>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</si>
  <si>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</si>
  <si>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</si>
  <si>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</si>
  <si>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</si>
  <si>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</si>
  <si>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</si>
  <si>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</si>
  <si>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</si>
  <si>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</si>
  <si>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</si>
  <si>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</si>
  <si>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</si>
  <si>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</si>
  <si>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</si>
  <si>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</si>
  <si>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</si>
  <si>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</si>
  <si>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</si>
  <si>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</si>
  <si>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</si>
  <si>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</si>
  <si>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</si>
  <si>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</si>
  <si>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</si>
  <si>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</si>
  <si>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</si>
  <si>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</si>
  <si>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</si>
  <si>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</si>
  <si>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</si>
  <si>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</si>
  <si>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</si>
  <si>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</si>
  <si>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</si>
  <si>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</si>
  <si>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</si>
  <si>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</si>
  <si>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</si>
  <si>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</si>
  <si>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</si>
  <si>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</si>
  <si>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</si>
  <si>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</si>
  <si>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</si>
  <si>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</si>
  <si>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</si>
  <si>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</si>
  <si>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</si>
  <si>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</si>
  <si>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</si>
  <si>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</si>
  <si>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</si>
  <si>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</si>
  <si>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</si>
  <si>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</si>
  <si>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</si>
  <si>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</si>
  <si>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</si>
  <si>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</si>
  <si>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</si>
  <si>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</si>
  <si>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</si>
  <si>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</si>
  <si>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</si>
  <si>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</si>
  <si>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</si>
  <si>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</si>
  <si>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</si>
  <si>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</si>
  <si>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</si>
  <si>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</si>
  <si>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</si>
  <si>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</si>
  <si>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</si>
  <si>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</si>
  <si>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</si>
  <si>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</si>
  <si>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</si>
  <si>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</si>
  <si>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</si>
  <si>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</si>
  <si>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</si>
  <si>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</si>
  <si>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</si>
  <si>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</si>
  <si>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</si>
  <si>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</si>
  <si>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</si>
  <si>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</si>
  <si>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</si>
  <si>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</si>
  <si>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</si>
  <si>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</si>
  <si>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</si>
  <si>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</si>
  <si>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</si>
  <si>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</si>
  <si>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</si>
  <si>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</si>
  <si>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</si>
  <si>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</si>
  <si>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</si>
  <si>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</si>
  <si>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</si>
  <si>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</si>
  <si>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</si>
  <si>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</si>
  <si>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</si>
  <si>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</si>
  <si>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</si>
  <si>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</si>
  <si>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</si>
  <si>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</si>
  <si>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</si>
  <si>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</si>
  <si>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</si>
  <si>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</si>
  <si>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</si>
  <si>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</si>
  <si>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</si>
  <si>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</si>
  <si>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</si>
  <si>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</si>
  <si>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</si>
  <si>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</si>
  <si>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</si>
  <si>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</si>
  <si>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</si>
  <si>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</si>
  <si>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</si>
  <si>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</si>
  <si>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</si>
  <si>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</si>
  <si>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</si>
  <si>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</si>
  <si>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</si>
  <si>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</si>
  <si>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</si>
  <si>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</si>
  <si>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</si>
  <si>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</si>
  <si>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</si>
  <si>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</si>
  <si>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</si>
  <si>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</si>
  <si>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</si>
  <si>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</si>
  <si>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</si>
  <si>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</si>
  <si>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</si>
  <si>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</si>
  <si>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</si>
  <si>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</si>
  <si>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</si>
  <si>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</si>
  <si>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</si>
  <si>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</si>
  <si>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</si>
  <si>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</si>
  <si>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</si>
  <si>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</si>
  <si>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</si>
  <si>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</si>
  <si>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</si>
  <si>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</si>
  <si>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</si>
  <si>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</si>
  <si>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</si>
  <si>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</si>
  <si>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</si>
  <si>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</si>
  <si>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</si>
  <si>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</si>
  <si>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</si>
  <si>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</si>
  <si>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</si>
  <si>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</si>
  <si>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</si>
  <si>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</si>
  <si>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</si>
  <si>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</si>
  <si>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</si>
  <si>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</si>
  <si>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</si>
  <si>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</si>
  <si>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</si>
  <si>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</si>
  <si>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</si>
  <si>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</si>
  <si>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</si>
  <si>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Затраты на реализацию инвестиционных программ в формировании тарифа не участвуют</t>
  </si>
  <si>
    <t>нет</t>
  </si>
  <si>
    <t>Адрес: г.Новосибирск, ул.Сибиряков-Гвардейцев,56</t>
  </si>
  <si>
    <t xml:space="preserve">Типовой договор на пользование энергоресурсами - </t>
  </si>
  <si>
    <t>Период действия тарифа</t>
  </si>
  <si>
    <t>Наименование тарифа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</si>
  <si>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органы</t>
    </r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</si>
  <si>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</si>
  <si>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</si>
  <si>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</si>
  <si>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</si>
  <si>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</si>
  <si>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</si>
  <si>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</si>
  <si>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</si>
  <si>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</si>
  <si>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</si>
  <si>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х) удельный расход электрической энергии на единицу тепловой энергии, отпускаемой в тепловую сеть (тыс. кВт·ч/Гкал)</t>
  </si>
  <si>
    <t>НПО "ЭЛСИБ" ПАО
Генеральный директор Общества Безмельницын Дмитрий Аркадьевич</t>
  </si>
  <si>
    <t>1 158,91 руб./Гкал (без НДС)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</si>
  <si>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</si>
  <si>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</si>
  <si>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Тепловая энергия</t>
  </si>
  <si>
    <t>с 01.01.2017 по 31.12.2017</t>
  </si>
  <si>
    <t>01.01.2017 - 30.06.2017</t>
  </si>
  <si>
    <t>01.07.2017 - 31.12.2017</t>
  </si>
  <si>
    <t>Плановый показатель на 2017 год</t>
  </si>
  <si>
    <t>1 квартал 2017</t>
  </si>
  <si>
    <t>2 квартал 2017</t>
  </si>
  <si>
    <t>3 квартал 2017</t>
  </si>
  <si>
    <t>4 квартал 2017</t>
  </si>
  <si>
    <t>1 188,92 руб./Гкал (без НДС)</t>
  </si>
  <si>
    <t>Приказ от 19.12.2016  №465-ТЭ</t>
  </si>
  <si>
    <t>http://elsib.ru/ru/o-kompanii/reguliruemye-vidy-deyatelnosti/</t>
  </si>
  <si>
    <t>Фактический показатель за 2017 год</t>
  </si>
  <si>
    <t>Показатель 2017 (план)</t>
  </si>
  <si>
    <t>Показатель 2017 (факт)</t>
  </si>
  <si>
    <t>покупка</t>
  </si>
  <si>
    <t>http://elsib.ru/ru/aktsioneram-i-investoram/raskrytie-informatsii/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</si>
</sst>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0000000"/>
    <numFmt numFmtId="184" formatCode="0.0000000"/>
    <numFmt numFmtId="185" formatCode="0.000000"/>
    <numFmt numFmtId="186" formatCode="0.00000"/>
    <numFmt numFmtId="187" formatCode="0.0%"/>
    <numFmt numFmtId="188" formatCode="#,##0.00_ ;\-#,##0.00\ "/>
    <numFmt numFmtId="189" formatCode="#,##0.0_ ;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33" borderId="10" xfId="0" applyFont="1" applyFill="1" applyBorder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2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47" fillId="33" borderId="10" xfId="0" applyFont="1" applyFill="1" applyBorder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9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justify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7" fillId="0" borderId="10" xfId="0" applyFont="1" applyBorder="1" applyAlignment="1">
      <alignment horizontal="center" vertical="center" wrapText="1"/>
    </xf>
    <xf numFmtId="0" fontId="47" fillId="8" borderId="11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87" fontId="4" fillId="0" borderId="10" xfId="57" applyNumberFormat="1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 wrapText="1"/>
    </xf>
    <xf numFmtId="188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89" fontId="47" fillId="0" borderId="10" xfId="0" applyNumberFormat="1" applyFont="1" applyFill="1" applyBorder="1" applyAlignment="1">
      <alignment horizontal="center"/>
    </xf>
    <xf numFmtId="9" fontId="47" fillId="0" borderId="10" xfId="57" applyFont="1" applyFill="1" applyBorder="1" applyAlignment="1">
      <alignment/>
    </xf>
    <xf numFmtId="4" fontId="47" fillId="0" borderId="10" xfId="0" applyNumberFormat="1" applyFont="1" applyFill="1" applyBorder="1" applyAlignment="1">
      <alignment horizontal="center"/>
    </xf>
    <xf numFmtId="0" fontId="32" fillId="0" borderId="10" xfId="42" applyFill="1" applyBorder="1" applyAlignment="1" applyProtection="1">
      <alignment horizontal="center" vertical="center" wrapText="1"/>
      <protection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left" vertical="center" wrapText="1"/>
    </xf>
    <xf numFmtId="0" fontId="47" fillId="2" borderId="23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7" fillId="8" borderId="10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2" fillId="0" borderId="0" xfId="42" applyAlignment="1" applyProtection="1">
      <alignment horizontal="center" vertical="center" wrapText="1"/>
      <protection/>
    </xf>
    <xf numFmtId="0" fontId="47" fillId="0" borderId="0" xfId="0" applyFont="1" applyAlignment="1">
      <alignment horizontal="justify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left" wrapText="1"/>
    </xf>
    <xf numFmtId="0" fontId="47" fillId="0" borderId="24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right" vertical="top" wrapText="1"/>
    </xf>
    <xf numFmtId="0" fontId="47" fillId="0" borderId="28" xfId="0" applyFont="1" applyBorder="1" applyAlignment="1">
      <alignment horizontal="right" vertical="top" wrapText="1"/>
    </xf>
    <xf numFmtId="0" fontId="47" fillId="0" borderId="29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_&#1080;_&#1060;&#1080;&#1085;&#1072;&#1085;&#1089;&#1099;\03_&#1042;&#1085;&#1091;&#1090;&#1088;&#1077;&#1085;&#1085;&#1103;&#1103;\&#1069;&#1082;&#1086;&#1085;&#1086;&#1084;&#1080;&#1082;&#1072;\&#1058;&#1072;&#1088;&#1080;&#1092;&#1086;&#1086;&#1073;&#1088;&#1072;&#1079;&#1086;&#1074;&#1072;&#1085;&#1080;&#1077;\&#1059;&#1090;&#1074;&#1077;&#1088;&#1078;&#1076;&#1077;&#1085;&#1080;&#1077;%20&#1058;&#1072;&#1088;&#1080;&#1092;&#1086;&#1074;%20&#1085;&#1072;%202017&#1075;\4_&#1050;&#1072;&#1079;&#1100;&#1084;&#1080;&#1085;&#1072;%202017\&#1090;&#1077;&#1087;&#1083;&#1086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_&#1080;_&#1060;&#1080;&#1085;&#1072;&#1085;&#1089;&#1099;\03_&#1042;&#1085;&#1091;&#1090;&#1088;&#1077;&#1085;&#1085;&#1103;&#1103;\&#1069;&#1082;&#1086;&#1085;&#1086;&#1084;&#1080;&#1082;&#1072;\&#1058;&#1072;&#1088;&#1080;&#1092;&#1086;&#1086;&#1073;&#1088;&#1072;&#1079;&#1086;&#1074;&#1072;&#1085;&#1080;&#1077;\&#1059;&#1090;&#1074;&#1077;&#1088;&#1078;&#1076;&#1077;&#1085;&#1080;&#1077;%20&#1058;&#1072;&#1088;&#1080;&#1092;&#1086;&#1074;%20&#1085;&#1072;%202017&#1075;\_2_&#1090;&#1077;&#1087;&#1083;&#1086;%202017\&#1056;&#1040;&#1057;&#1063;&#1045;&#1058;%20&#1058;&#1040;&#1056;&#1048;&#1060;&#1040;_&#1058;&#1077;&#1087;&#1083;&#1086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нагрузки по соглашениям  2017г."/>
      <sheetName val="факт 2015 газ тепло "/>
      <sheetName val="ПР2"/>
      <sheetName val="9"/>
      <sheetName val="10"/>
      <sheetName val="Приложение к 10 "/>
      <sheetName val="11"/>
      <sheetName val="12"/>
      <sheetName val="Т1"/>
      <sheetName val="Т2"/>
      <sheetName val="Т3"/>
      <sheetName val="Т4.1"/>
      <sheetName val="Т4.2"/>
      <sheetName val="Т5"/>
      <sheetName val="Т8"/>
      <sheetName val="Т9"/>
      <sheetName val="Т11"/>
      <sheetName val="Т18"/>
      <sheetName val="Приложение ТС"/>
      <sheetName val="сторонние потребители"/>
      <sheetName val="собственные потребители"/>
      <sheetName val="план 2017 газ тепло"/>
      <sheetName val="расчет потребности газа"/>
      <sheetName val="Расходы на воду"/>
      <sheetName val="водоподготовка "/>
      <sheetName val="расчет водопотребления на СН"/>
      <sheetName val="расчет тепловой энергии на СН"/>
      <sheetName val="стоимость воды"/>
      <sheetName val="стоимость газа"/>
      <sheetName val="стоимость эл.энергия"/>
      <sheetName val="образец Приложение 2"/>
    </sheetNames>
    <sheetDataSet>
      <sheetData sheetId="22">
        <row r="19">
          <cell r="K19">
            <v>6813.0599999999995</v>
          </cell>
          <cell r="L19">
            <v>6371.61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нагрузки по соглашениям  2015г."/>
      <sheetName val="ПР2"/>
      <sheetName val="9"/>
      <sheetName val="10"/>
      <sheetName val="Приложение к 10 "/>
      <sheetName val="11"/>
      <sheetName val="12"/>
      <sheetName val="расчет ср.тарифа за 2013г."/>
      <sheetName val="сценарные"/>
      <sheetName val="15"/>
      <sheetName val="16"/>
      <sheetName val="17"/>
      <sheetName val="19.1"/>
      <sheetName val="21.2"/>
      <sheetName val="П1.28.3"/>
      <sheetName val="Расчёт"/>
      <sheetName val="Т1"/>
      <sheetName val="Т2"/>
      <sheetName val="Т3"/>
      <sheetName val="Т4.1"/>
      <sheetName val="Т4.2"/>
      <sheetName val="Т5"/>
      <sheetName val="Т8"/>
      <sheetName val="Т9"/>
      <sheetName val="Т10"/>
      <sheetName val="Т11"/>
      <sheetName val="Т18"/>
      <sheetName val="план 2015 газ тепло"/>
      <sheetName val="факт 2013 газ тепло "/>
      <sheetName val="расчет потребности газа"/>
      <sheetName val="водоподготовка "/>
      <sheetName val="Расходы на воду"/>
      <sheetName val="расчет водопотребления на СН"/>
      <sheetName val="расчет тепловой энергии на СН"/>
      <sheetName val="стоимость воды"/>
      <sheetName val="стоимость газа"/>
      <sheetName val="средний тариф эл.энергия"/>
      <sheetName val="Т18 факт2012г."/>
      <sheetName val="собственные "/>
      <sheetName val="сторонние"/>
    </sheetNames>
    <sheetDataSet>
      <sheetData sheetId="16">
        <row r="9">
          <cell r="G9">
            <v>3.437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ru/aktsioneram-i-investoram/raskrytie-informatsii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ru/o-kompanii/reguliruemye-vidy-deyatelnosti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6384" width="9.140625" style="13" customWidth="1"/>
  </cols>
  <sheetData>
    <row r="2" ht="16.5">
      <c r="B2" s="29" t="s">
        <v>193</v>
      </c>
    </row>
    <row r="5" spans="2:12" ht="16.5">
      <c r="B5" s="64" t="s">
        <v>194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6.5">
      <c r="B6" s="64" t="s">
        <v>90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6.5">
      <c r="B7" s="64" t="s">
        <v>130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34.5" customHeight="1">
      <c r="B8" s="63" t="s">
        <v>180</v>
      </c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2:12" ht="16.5">
      <c r="B9" s="64" t="s">
        <v>187</v>
      </c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2:12" ht="47.25" customHeight="1">
      <c r="B10" s="63" t="s">
        <v>188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2:12" ht="16.5">
      <c r="B11" s="64" t="s">
        <v>195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2:12" ht="31.5" customHeight="1">
      <c r="B12" s="63" t="s">
        <v>196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40"/>
  <sheetViews>
    <sheetView zoomScalePageLayoutView="0" workbookViewId="0" topLeftCell="A1">
      <selection activeCell="A21" sqref="A21:H21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105" t="s">
        <v>196</v>
      </c>
      <c r="B1" s="105"/>
      <c r="C1" s="105"/>
      <c r="D1" s="105"/>
      <c r="E1" s="105"/>
      <c r="F1" s="105"/>
      <c r="G1" s="105"/>
      <c r="H1" s="105"/>
    </row>
    <row r="3" spans="1:8" ht="16.5">
      <c r="A3" s="128" t="s">
        <v>197</v>
      </c>
      <c r="B3" s="129"/>
      <c r="C3" s="129"/>
      <c r="D3" s="129"/>
      <c r="E3" s="129"/>
      <c r="F3" s="129"/>
      <c r="G3" s="129"/>
      <c r="H3" s="129"/>
    </row>
    <row r="4" spans="1:8" ht="15" customHeight="1">
      <c r="A4" s="139" t="s">
        <v>212</v>
      </c>
      <c r="B4" s="139"/>
      <c r="C4" s="139"/>
      <c r="D4" s="139"/>
      <c r="E4" s="139"/>
      <c r="F4" s="139"/>
      <c r="G4" s="139"/>
      <c r="H4" s="139"/>
    </row>
    <row r="5" spans="1:8" ht="15" customHeight="1">
      <c r="A5" s="140" t="s">
        <v>209</v>
      </c>
      <c r="B5" s="141"/>
      <c r="C5" s="141"/>
      <c r="D5" s="141"/>
      <c r="E5" s="141"/>
      <c r="F5" s="141"/>
      <c r="G5" s="141"/>
      <c r="H5" s="142"/>
    </row>
    <row r="6" spans="1:8" ht="16.5">
      <c r="A6" s="125" t="s">
        <v>237</v>
      </c>
      <c r="B6" s="126"/>
      <c r="C6" s="126"/>
      <c r="D6" s="126"/>
      <c r="E6" s="126"/>
      <c r="F6" s="126"/>
      <c r="G6" s="126"/>
      <c r="H6" s="127"/>
    </row>
    <row r="7" spans="1:8" ht="16.5">
      <c r="A7" s="125" t="s">
        <v>208</v>
      </c>
      <c r="B7" s="126"/>
      <c r="C7" s="126"/>
      <c r="D7" s="126"/>
      <c r="E7" s="126"/>
      <c r="F7" s="126"/>
      <c r="G7" s="126"/>
      <c r="H7" s="127"/>
    </row>
    <row r="8" spans="1:8" ht="15" customHeight="1">
      <c r="A8" s="125" t="s">
        <v>207</v>
      </c>
      <c r="B8" s="126"/>
      <c r="C8" s="126"/>
      <c r="D8" s="126"/>
      <c r="E8" s="126"/>
      <c r="F8" s="126"/>
      <c r="G8" s="126"/>
      <c r="H8" s="127"/>
    </row>
    <row r="9" spans="1:8" ht="16.5">
      <c r="A9" s="125" t="s">
        <v>237</v>
      </c>
      <c r="B9" s="126"/>
      <c r="C9" s="126"/>
      <c r="D9" s="126"/>
      <c r="E9" s="126"/>
      <c r="F9" s="126"/>
      <c r="G9" s="126"/>
      <c r="H9" s="127"/>
    </row>
    <row r="10" spans="1:8" ht="16.5">
      <c r="A10" s="125" t="s">
        <v>208</v>
      </c>
      <c r="B10" s="126"/>
      <c r="C10" s="126"/>
      <c r="D10" s="126"/>
      <c r="E10" s="126"/>
      <c r="F10" s="126"/>
      <c r="G10" s="126"/>
      <c r="H10" s="127"/>
    </row>
    <row r="11" spans="1:8" ht="42.75" customHeight="1">
      <c r="A11" s="122" t="s">
        <v>213</v>
      </c>
      <c r="B11" s="123"/>
      <c r="C11" s="123"/>
      <c r="D11" s="123"/>
      <c r="E11" s="123"/>
      <c r="F11" s="123"/>
      <c r="G11" s="123"/>
      <c r="H11" s="124"/>
    </row>
    <row r="12" spans="1:8" ht="16.5">
      <c r="A12" s="119" t="s">
        <v>211</v>
      </c>
      <c r="B12" s="120"/>
      <c r="C12" s="120"/>
      <c r="D12" s="120"/>
      <c r="E12" s="120"/>
      <c r="F12" s="120"/>
      <c r="G12" s="120"/>
      <c r="H12" s="121"/>
    </row>
    <row r="13" spans="1:8" ht="16.5">
      <c r="A13" s="122" t="s">
        <v>210</v>
      </c>
      <c r="B13" s="123"/>
      <c r="C13" s="123"/>
      <c r="D13" s="123"/>
      <c r="E13" s="123"/>
      <c r="F13" s="123"/>
      <c r="G13" s="123"/>
      <c r="H13" s="124"/>
    </row>
    <row r="14" spans="1:8" ht="13.5" customHeight="1">
      <c r="A14" s="40"/>
      <c r="B14" s="41"/>
      <c r="C14" s="41"/>
      <c r="D14" s="41"/>
      <c r="E14" s="41"/>
      <c r="F14" s="41"/>
      <c r="G14" s="41"/>
      <c r="H14" s="42"/>
    </row>
    <row r="15" spans="1:8" ht="13.5" customHeight="1">
      <c r="A15" s="40"/>
      <c r="B15" s="41"/>
      <c r="C15" s="41"/>
      <c r="D15" s="41"/>
      <c r="E15" s="41"/>
      <c r="F15" s="41"/>
      <c r="G15" s="41"/>
      <c r="H15" s="42"/>
    </row>
    <row r="16" spans="1:8" ht="17.25" customHeight="1">
      <c r="A16" s="136" t="s">
        <v>216</v>
      </c>
      <c r="B16" s="137"/>
      <c r="C16" s="137"/>
      <c r="D16" s="137"/>
      <c r="E16" s="137"/>
      <c r="F16" s="137"/>
      <c r="G16" s="137"/>
      <c r="H16" s="138"/>
    </row>
    <row r="17" spans="1:8" ht="18.75" customHeight="1">
      <c r="A17" s="128" t="s">
        <v>200</v>
      </c>
      <c r="B17" s="129"/>
      <c r="C17" s="129"/>
      <c r="D17" s="129"/>
      <c r="E17" s="129"/>
      <c r="F17" s="129"/>
      <c r="G17" s="129"/>
      <c r="H17" s="129"/>
    </row>
    <row r="18" spans="1:8" ht="18.75" customHeight="1">
      <c r="A18" s="135" t="s">
        <v>201</v>
      </c>
      <c r="B18" s="135"/>
      <c r="C18" s="135"/>
      <c r="D18" s="135"/>
      <c r="E18" s="135"/>
      <c r="F18" s="135"/>
      <c r="G18" s="135"/>
      <c r="H18" s="135"/>
    </row>
    <row r="19" spans="1:8" ht="18.75" customHeight="1">
      <c r="A19" s="135" t="s">
        <v>202</v>
      </c>
      <c r="B19" s="135"/>
      <c r="C19" s="135"/>
      <c r="D19" s="135"/>
      <c r="E19" s="135"/>
      <c r="F19" s="135"/>
      <c r="G19" s="135"/>
      <c r="H19" s="135"/>
    </row>
    <row r="20" spans="1:8" ht="18.75" customHeight="1">
      <c r="A20" s="118" t="s">
        <v>203</v>
      </c>
      <c r="B20" s="118"/>
      <c r="C20" s="118"/>
      <c r="D20" s="118"/>
      <c r="E20" s="118"/>
      <c r="F20" s="118"/>
      <c r="G20" s="118"/>
      <c r="H20" s="118"/>
    </row>
    <row r="21" spans="1:8" ht="15.75" customHeight="1">
      <c r="A21" s="118" t="s">
        <v>205</v>
      </c>
      <c r="B21" s="118"/>
      <c r="C21" s="118"/>
      <c r="D21" s="118"/>
      <c r="E21" s="118"/>
      <c r="F21" s="118"/>
      <c r="G21" s="118"/>
      <c r="H21" s="118"/>
    </row>
    <row r="22" spans="1:8" ht="16.5">
      <c r="A22" s="134" t="s">
        <v>206</v>
      </c>
      <c r="B22" s="134"/>
      <c r="C22" s="134"/>
      <c r="D22" s="134"/>
      <c r="E22" s="134"/>
      <c r="F22" s="134"/>
      <c r="G22" s="134"/>
      <c r="H22" s="134"/>
    </row>
    <row r="23" spans="1:8" ht="16.5">
      <c r="A23" s="134" t="s">
        <v>204</v>
      </c>
      <c r="B23" s="134"/>
      <c r="C23" s="134"/>
      <c r="D23" s="134"/>
      <c r="E23" s="134"/>
      <c r="F23" s="134"/>
      <c r="G23" s="134"/>
      <c r="H23" s="134"/>
    </row>
    <row r="24" spans="1:8" ht="16.5">
      <c r="A24" s="46"/>
      <c r="B24" s="46"/>
      <c r="C24" s="46"/>
      <c r="D24" s="46"/>
      <c r="E24" s="46"/>
      <c r="F24" s="46"/>
      <c r="G24" s="46"/>
      <c r="H24" s="46"/>
    </row>
    <row r="25" spans="1:8" ht="48" customHeight="1">
      <c r="A25" s="132" t="s">
        <v>199</v>
      </c>
      <c r="B25" s="133"/>
      <c r="C25" s="133"/>
      <c r="D25" s="133"/>
      <c r="E25" s="133"/>
      <c r="F25" s="133"/>
      <c r="G25" s="133"/>
      <c r="H25" s="133"/>
    </row>
    <row r="26" spans="1:8" ht="33.75" customHeight="1">
      <c r="A26" s="130" t="s">
        <v>238</v>
      </c>
      <c r="B26" s="131"/>
      <c r="C26" s="131"/>
      <c r="D26" s="131"/>
      <c r="E26" s="131"/>
      <c r="F26" s="131"/>
      <c r="G26" s="131"/>
      <c r="H26" s="131"/>
    </row>
    <row r="27" spans="1:8" ht="16.5">
      <c r="A27" s="43"/>
      <c r="B27" s="44"/>
      <c r="C27" s="44"/>
      <c r="D27" s="44"/>
      <c r="E27" s="44"/>
      <c r="F27" s="44"/>
      <c r="G27" s="44"/>
      <c r="H27" s="44"/>
    </row>
    <row r="28" spans="1:8" ht="16.5">
      <c r="A28" s="43"/>
      <c r="B28" s="44"/>
      <c r="C28" s="44"/>
      <c r="D28" s="44"/>
      <c r="E28" s="44"/>
      <c r="F28" s="44"/>
      <c r="G28" s="44"/>
      <c r="H28" s="44"/>
    </row>
    <row r="29" spans="1:8" ht="16.5">
      <c r="A29" s="128" t="s">
        <v>198</v>
      </c>
      <c r="B29" s="129"/>
      <c r="C29" s="129"/>
      <c r="D29" s="129"/>
      <c r="E29" s="129"/>
      <c r="F29" s="129"/>
      <c r="G29" s="129"/>
      <c r="H29" s="129"/>
    </row>
    <row r="30" spans="1:8" ht="16.5">
      <c r="A30" s="45" t="s">
        <v>219</v>
      </c>
      <c r="B30" s="44"/>
      <c r="C30" s="44"/>
      <c r="D30" s="44"/>
      <c r="E30" s="44"/>
      <c r="F30" s="44"/>
      <c r="G30" s="44"/>
      <c r="H30" s="44"/>
    </row>
    <row r="31" ht="16.5">
      <c r="A31" s="13" t="s">
        <v>214</v>
      </c>
    </row>
    <row r="32" ht="16.5">
      <c r="A32" s="13" t="s">
        <v>215</v>
      </c>
    </row>
    <row r="33" ht="16.5">
      <c r="A33" s="39"/>
    </row>
    <row r="34" ht="44.25" customHeight="1">
      <c r="A34" s="39"/>
    </row>
    <row r="35" ht="44.25" customHeight="1">
      <c r="A35" s="39"/>
    </row>
    <row r="36" ht="44.25" customHeight="1">
      <c r="A36" s="34"/>
    </row>
    <row r="37" ht="16.5">
      <c r="A37" s="34"/>
    </row>
    <row r="38" ht="16.5">
      <c r="A38" s="39"/>
    </row>
    <row r="39" ht="16.5">
      <c r="A39" s="35"/>
    </row>
    <row r="40" spans="1:4" ht="16.5">
      <c r="A40" s="39"/>
      <c r="D40" s="35"/>
    </row>
  </sheetData>
  <sheetProtection/>
  <mergeCells count="23">
    <mergeCell ref="A1:H1"/>
    <mergeCell ref="A3:H3"/>
    <mergeCell ref="A17:H17"/>
    <mergeCell ref="A4:H4"/>
    <mergeCell ref="A11:H11"/>
    <mergeCell ref="A5:H5"/>
    <mergeCell ref="A6:H6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20:H20"/>
    <mergeCell ref="A12:H12"/>
    <mergeCell ref="A21:H21"/>
    <mergeCell ref="A13:H13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60" zoomScaleNormal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7" sqref="E57:E60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74" t="s">
        <v>73</v>
      </c>
      <c r="B2" s="74"/>
      <c r="C2" s="74"/>
      <c r="D2" s="74"/>
      <c r="E2" s="74"/>
      <c r="F2" s="74"/>
    </row>
    <row r="4" spans="1:6" ht="38.25">
      <c r="A4" s="18" t="s">
        <v>176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68">
        <v>12</v>
      </c>
      <c r="B5" s="69" t="s">
        <v>3</v>
      </c>
      <c r="C5" s="4" t="s">
        <v>12</v>
      </c>
      <c r="D5" s="78" t="s">
        <v>18</v>
      </c>
      <c r="E5" s="68" t="s">
        <v>177</v>
      </c>
      <c r="F5" s="65" t="s">
        <v>173</v>
      </c>
    </row>
    <row r="6" spans="1:6" ht="16.5">
      <c r="A6" s="68"/>
      <c r="B6" s="69"/>
      <c r="C6" s="4" t="s">
        <v>13</v>
      </c>
      <c r="D6" s="79"/>
      <c r="E6" s="68"/>
      <c r="F6" s="66"/>
    </row>
    <row r="7" spans="1:6" ht="16.5">
      <c r="A7" s="68"/>
      <c r="B7" s="69"/>
      <c r="C7" s="4" t="s">
        <v>14</v>
      </c>
      <c r="D7" s="79"/>
      <c r="E7" s="68"/>
      <c r="F7" s="66"/>
    </row>
    <row r="8" spans="1:6" ht="33">
      <c r="A8" s="68"/>
      <c r="B8" s="69"/>
      <c r="C8" s="4" t="s">
        <v>15</v>
      </c>
      <c r="D8" s="79"/>
      <c r="E8" s="68"/>
      <c r="F8" s="66"/>
    </row>
    <row r="9" spans="1:6" ht="33">
      <c r="A9" s="68"/>
      <c r="B9" s="69"/>
      <c r="C9" s="4" t="s">
        <v>16</v>
      </c>
      <c r="D9" s="79"/>
      <c r="E9" s="68"/>
      <c r="F9" s="66"/>
    </row>
    <row r="10" spans="1:6" ht="16.5">
      <c r="A10" s="68"/>
      <c r="B10" s="69"/>
      <c r="C10" s="4" t="s">
        <v>17</v>
      </c>
      <c r="D10" s="79"/>
      <c r="E10" s="68"/>
      <c r="F10" s="67"/>
    </row>
    <row r="11" spans="1:6" ht="16.5">
      <c r="A11" s="68">
        <v>14</v>
      </c>
      <c r="B11" s="69" t="s">
        <v>4</v>
      </c>
      <c r="C11" s="9" t="s">
        <v>19</v>
      </c>
      <c r="D11" s="69"/>
      <c r="E11" s="75" t="s">
        <v>178</v>
      </c>
      <c r="F11" s="65" t="s">
        <v>174</v>
      </c>
    </row>
    <row r="12" spans="1:6" ht="16.5">
      <c r="A12" s="68"/>
      <c r="B12" s="69"/>
      <c r="C12" s="9" t="s">
        <v>20</v>
      </c>
      <c r="D12" s="69"/>
      <c r="E12" s="76"/>
      <c r="F12" s="66"/>
    </row>
    <row r="13" spans="1:6" ht="33">
      <c r="A13" s="68"/>
      <c r="B13" s="69"/>
      <c r="C13" s="9" t="s">
        <v>21</v>
      </c>
      <c r="D13" s="69"/>
      <c r="E13" s="76"/>
      <c r="F13" s="66"/>
    </row>
    <row r="14" spans="1:6" ht="16.5">
      <c r="A14" s="68"/>
      <c r="B14" s="69"/>
      <c r="C14" s="10" t="s">
        <v>22</v>
      </c>
      <c r="D14" s="69"/>
      <c r="E14" s="76"/>
      <c r="F14" s="66"/>
    </row>
    <row r="15" spans="1:6" ht="33">
      <c r="A15" s="68"/>
      <c r="B15" s="69"/>
      <c r="C15" s="10" t="s">
        <v>23</v>
      </c>
      <c r="D15" s="69"/>
      <c r="E15" s="76"/>
      <c r="F15" s="66"/>
    </row>
    <row r="16" spans="1:6" ht="49.5">
      <c r="A16" s="68"/>
      <c r="B16" s="69"/>
      <c r="C16" s="10" t="s">
        <v>24</v>
      </c>
      <c r="D16" s="69"/>
      <c r="E16" s="76"/>
      <c r="F16" s="66"/>
    </row>
    <row r="17" spans="1:6" ht="16.5">
      <c r="A17" s="68"/>
      <c r="B17" s="69"/>
      <c r="C17" s="10" t="s">
        <v>25</v>
      </c>
      <c r="D17" s="69"/>
      <c r="E17" s="76"/>
      <c r="F17" s="66"/>
    </row>
    <row r="18" spans="1:6" ht="16.5">
      <c r="A18" s="68"/>
      <c r="B18" s="69"/>
      <c r="C18" s="10" t="s">
        <v>26</v>
      </c>
      <c r="D18" s="69"/>
      <c r="E18" s="76"/>
      <c r="F18" s="66"/>
    </row>
    <row r="19" spans="1:6" ht="16.5">
      <c r="A19" s="68"/>
      <c r="B19" s="69"/>
      <c r="C19" s="10" t="s">
        <v>27</v>
      </c>
      <c r="D19" s="69"/>
      <c r="E19" s="76"/>
      <c r="F19" s="66"/>
    </row>
    <row r="20" spans="1:6" ht="33">
      <c r="A20" s="68"/>
      <c r="B20" s="69"/>
      <c r="C20" s="10" t="s">
        <v>28</v>
      </c>
      <c r="D20" s="69"/>
      <c r="E20" s="76"/>
      <c r="F20" s="66"/>
    </row>
    <row r="21" spans="1:6" ht="33">
      <c r="A21" s="68"/>
      <c r="B21" s="69"/>
      <c r="C21" s="10" t="s">
        <v>29</v>
      </c>
      <c r="D21" s="69"/>
      <c r="E21" s="76"/>
      <c r="F21" s="66"/>
    </row>
    <row r="22" spans="1:6" ht="33">
      <c r="A22" s="68"/>
      <c r="B22" s="69"/>
      <c r="C22" s="10" t="s">
        <v>30</v>
      </c>
      <c r="D22" s="69"/>
      <c r="E22" s="76"/>
      <c r="F22" s="66"/>
    </row>
    <row r="23" spans="1:6" ht="16.5">
      <c r="A23" s="68"/>
      <c r="B23" s="69"/>
      <c r="C23" s="10" t="s">
        <v>31</v>
      </c>
      <c r="D23" s="69"/>
      <c r="E23" s="76"/>
      <c r="F23" s="66"/>
    </row>
    <row r="24" spans="1:6" ht="33">
      <c r="A24" s="68"/>
      <c r="B24" s="69"/>
      <c r="C24" s="10" t="s">
        <v>32</v>
      </c>
      <c r="D24" s="69"/>
      <c r="E24" s="76"/>
      <c r="F24" s="66"/>
    </row>
    <row r="25" spans="1:6" ht="16.5">
      <c r="A25" s="68"/>
      <c r="B25" s="69"/>
      <c r="C25" s="9" t="s">
        <v>33</v>
      </c>
      <c r="D25" s="69"/>
      <c r="E25" s="76"/>
      <c r="F25" s="66"/>
    </row>
    <row r="26" spans="1:6" ht="49.5">
      <c r="A26" s="68"/>
      <c r="B26" s="69"/>
      <c r="C26" s="9" t="s">
        <v>34</v>
      </c>
      <c r="D26" s="69"/>
      <c r="E26" s="76"/>
      <c r="F26" s="66"/>
    </row>
    <row r="27" spans="1:6" ht="33">
      <c r="A27" s="68"/>
      <c r="B27" s="69"/>
      <c r="C27" s="4" t="s">
        <v>35</v>
      </c>
      <c r="D27" s="69"/>
      <c r="E27" s="76"/>
      <c r="F27" s="66"/>
    </row>
    <row r="28" spans="1:6" ht="49.5">
      <c r="A28" s="68"/>
      <c r="B28" s="69"/>
      <c r="C28" s="4" t="s">
        <v>36</v>
      </c>
      <c r="D28" s="69"/>
      <c r="E28" s="76"/>
      <c r="F28" s="66"/>
    </row>
    <row r="29" spans="1:6" ht="16.5">
      <c r="A29" s="68"/>
      <c r="B29" s="69"/>
      <c r="C29" s="9" t="s">
        <v>37</v>
      </c>
      <c r="D29" s="69"/>
      <c r="E29" s="76"/>
      <c r="F29" s="66"/>
    </row>
    <row r="30" spans="1:6" ht="16.5">
      <c r="A30" s="68"/>
      <c r="B30" s="69"/>
      <c r="C30" s="9" t="s">
        <v>38</v>
      </c>
      <c r="D30" s="69"/>
      <c r="E30" s="76"/>
      <c r="F30" s="66"/>
    </row>
    <row r="31" spans="1:6" ht="16.5">
      <c r="A31" s="68"/>
      <c r="B31" s="69"/>
      <c r="C31" s="9" t="s">
        <v>39</v>
      </c>
      <c r="D31" s="69"/>
      <c r="E31" s="76"/>
      <c r="F31" s="66"/>
    </row>
    <row r="32" spans="1:6" ht="16.5">
      <c r="A32" s="68"/>
      <c r="B32" s="69"/>
      <c r="C32" s="9" t="s">
        <v>40</v>
      </c>
      <c r="D32" s="69"/>
      <c r="E32" s="76"/>
      <c r="F32" s="66"/>
    </row>
    <row r="33" spans="1:6" ht="33">
      <c r="A33" s="68"/>
      <c r="B33" s="69"/>
      <c r="C33" s="9" t="s">
        <v>41</v>
      </c>
      <c r="D33" s="69"/>
      <c r="E33" s="76"/>
      <c r="F33" s="66"/>
    </row>
    <row r="34" spans="1:6" ht="16.5">
      <c r="A34" s="68"/>
      <c r="B34" s="69"/>
      <c r="C34" s="9" t="s">
        <v>42</v>
      </c>
      <c r="D34" s="69"/>
      <c r="E34" s="76"/>
      <c r="F34" s="66"/>
    </row>
    <row r="35" spans="1:6" ht="16.5">
      <c r="A35" s="68"/>
      <c r="B35" s="69"/>
      <c r="C35" s="9" t="s">
        <v>43</v>
      </c>
      <c r="D35" s="69"/>
      <c r="E35" s="76"/>
      <c r="F35" s="66"/>
    </row>
    <row r="36" spans="1:6" ht="16.5">
      <c r="A36" s="68"/>
      <c r="B36" s="69"/>
      <c r="C36" s="9" t="s">
        <v>44</v>
      </c>
      <c r="D36" s="69"/>
      <c r="E36" s="76"/>
      <c r="F36" s="66"/>
    </row>
    <row r="37" spans="1:6" ht="16.5">
      <c r="A37" s="68"/>
      <c r="B37" s="69"/>
      <c r="C37" s="9" t="s">
        <v>45</v>
      </c>
      <c r="D37" s="69"/>
      <c r="E37" s="76"/>
      <c r="F37" s="66"/>
    </row>
    <row r="38" spans="1:6" ht="16.5">
      <c r="A38" s="68"/>
      <c r="B38" s="69"/>
      <c r="C38" s="9" t="s">
        <v>46</v>
      </c>
      <c r="D38" s="69"/>
      <c r="E38" s="76"/>
      <c r="F38" s="66"/>
    </row>
    <row r="39" spans="1:6" ht="16.5">
      <c r="A39" s="68"/>
      <c r="B39" s="69"/>
      <c r="C39" s="9" t="s">
        <v>47</v>
      </c>
      <c r="D39" s="69"/>
      <c r="E39" s="76"/>
      <c r="F39" s="66"/>
    </row>
    <row r="40" spans="1:6" ht="16.5">
      <c r="A40" s="68"/>
      <c r="B40" s="69"/>
      <c r="C40" s="9" t="s">
        <v>48</v>
      </c>
      <c r="D40" s="69"/>
      <c r="E40" s="76"/>
      <c r="F40" s="66"/>
    </row>
    <row r="41" spans="1:6" ht="33">
      <c r="A41" s="68"/>
      <c r="B41" s="69"/>
      <c r="C41" s="9" t="s">
        <v>49</v>
      </c>
      <c r="D41" s="69"/>
      <c r="E41" s="76"/>
      <c r="F41" s="66"/>
    </row>
    <row r="42" spans="1:6" ht="33">
      <c r="A42" s="68"/>
      <c r="B42" s="69"/>
      <c r="C42" s="9" t="s">
        <v>50</v>
      </c>
      <c r="D42" s="69"/>
      <c r="E42" s="76"/>
      <c r="F42" s="66"/>
    </row>
    <row r="43" spans="1:6" ht="33">
      <c r="A43" s="68"/>
      <c r="B43" s="69"/>
      <c r="C43" s="9" t="s">
        <v>51</v>
      </c>
      <c r="D43" s="69"/>
      <c r="E43" s="77"/>
      <c r="F43" s="67"/>
    </row>
    <row r="44" spans="1:6" ht="16.5">
      <c r="A44" s="68">
        <v>15</v>
      </c>
      <c r="B44" s="69" t="s">
        <v>5</v>
      </c>
      <c r="C44" s="4" t="s">
        <v>52</v>
      </c>
      <c r="D44" s="70"/>
      <c r="E44" s="65" t="s">
        <v>72</v>
      </c>
      <c r="F44" s="65" t="s">
        <v>175</v>
      </c>
    </row>
    <row r="45" spans="1:6" ht="49.5">
      <c r="A45" s="68"/>
      <c r="B45" s="69"/>
      <c r="C45" s="4" t="s">
        <v>53</v>
      </c>
      <c r="D45" s="70"/>
      <c r="E45" s="66"/>
      <c r="F45" s="66"/>
    </row>
    <row r="46" spans="1:6" ht="33">
      <c r="A46" s="68"/>
      <c r="B46" s="69"/>
      <c r="C46" s="4" t="s">
        <v>54</v>
      </c>
      <c r="D46" s="70"/>
      <c r="E46" s="67"/>
      <c r="F46" s="67"/>
    </row>
    <row r="47" spans="1:6" ht="16.5">
      <c r="A47" s="68">
        <v>16</v>
      </c>
      <c r="B47" s="69" t="s">
        <v>6</v>
      </c>
      <c r="C47" s="11" t="s">
        <v>55</v>
      </c>
      <c r="D47" s="69" t="s">
        <v>60</v>
      </c>
      <c r="E47" s="75" t="s">
        <v>223</v>
      </c>
      <c r="F47" s="65" t="s">
        <v>173</v>
      </c>
    </row>
    <row r="48" spans="1:6" ht="16.5">
      <c r="A48" s="68"/>
      <c r="B48" s="69"/>
      <c r="C48" s="11" t="s">
        <v>56</v>
      </c>
      <c r="D48" s="69"/>
      <c r="E48" s="76"/>
      <c r="F48" s="66"/>
    </row>
    <row r="49" spans="1:6" ht="49.5">
      <c r="A49" s="68"/>
      <c r="B49" s="69"/>
      <c r="C49" s="11" t="s">
        <v>57</v>
      </c>
      <c r="D49" s="69"/>
      <c r="E49" s="76"/>
      <c r="F49" s="66"/>
    </row>
    <row r="50" spans="1:6" ht="33">
      <c r="A50" s="68"/>
      <c r="B50" s="69"/>
      <c r="C50" s="11" t="s">
        <v>58</v>
      </c>
      <c r="D50" s="69"/>
      <c r="E50" s="76"/>
      <c r="F50" s="66"/>
    </row>
    <row r="51" spans="1:6" ht="33">
      <c r="A51" s="68"/>
      <c r="B51" s="69"/>
      <c r="C51" s="6" t="s">
        <v>59</v>
      </c>
      <c r="D51" s="69"/>
      <c r="E51" s="77"/>
      <c r="F51" s="67"/>
    </row>
    <row r="52" spans="1:6" ht="16.5">
      <c r="A52" s="68">
        <v>18</v>
      </c>
      <c r="B52" s="69" t="s">
        <v>7</v>
      </c>
      <c r="C52" s="5" t="s">
        <v>61</v>
      </c>
      <c r="D52" s="70"/>
      <c r="E52" s="71" t="s">
        <v>71</v>
      </c>
      <c r="F52" s="68" t="s">
        <v>175</v>
      </c>
    </row>
    <row r="53" spans="1:6" ht="16.5">
      <c r="A53" s="68"/>
      <c r="B53" s="69"/>
      <c r="C53" s="5" t="s">
        <v>62</v>
      </c>
      <c r="D53" s="70"/>
      <c r="E53" s="72"/>
      <c r="F53" s="68"/>
    </row>
    <row r="54" spans="1:6" ht="33">
      <c r="A54" s="68"/>
      <c r="B54" s="69"/>
      <c r="C54" s="5" t="s">
        <v>63</v>
      </c>
      <c r="D54" s="70"/>
      <c r="E54" s="72"/>
      <c r="F54" s="68"/>
    </row>
    <row r="55" spans="1:6" ht="49.5">
      <c r="A55" s="68"/>
      <c r="B55" s="69"/>
      <c r="C55" s="5" t="s">
        <v>64</v>
      </c>
      <c r="D55" s="70"/>
      <c r="E55" s="73"/>
      <c r="F55" s="68"/>
    </row>
    <row r="56" spans="1:6" ht="51">
      <c r="A56" s="3">
        <v>19</v>
      </c>
      <c r="B56" s="22" t="s">
        <v>8</v>
      </c>
      <c r="C56" s="5" t="s">
        <v>65</v>
      </c>
      <c r="D56" s="7"/>
      <c r="E56" s="18" t="s">
        <v>179</v>
      </c>
      <c r="F56" s="18" t="s">
        <v>175</v>
      </c>
    </row>
    <row r="57" spans="1:6" ht="16.5">
      <c r="A57" s="68">
        <v>20</v>
      </c>
      <c r="B57" s="69" t="s">
        <v>9</v>
      </c>
      <c r="C57" s="5" t="s">
        <v>66</v>
      </c>
      <c r="D57" s="68"/>
      <c r="E57" s="68" t="s">
        <v>177</v>
      </c>
      <c r="F57" s="68" t="s">
        <v>175</v>
      </c>
    </row>
    <row r="58" spans="1:6" ht="33">
      <c r="A58" s="68"/>
      <c r="B58" s="69"/>
      <c r="C58" s="5" t="s">
        <v>67</v>
      </c>
      <c r="D58" s="68"/>
      <c r="E58" s="68"/>
      <c r="F58" s="68"/>
    </row>
    <row r="59" spans="1:6" ht="49.5">
      <c r="A59" s="68"/>
      <c r="B59" s="69"/>
      <c r="C59" s="5" t="s">
        <v>68</v>
      </c>
      <c r="D59" s="68"/>
      <c r="E59" s="68"/>
      <c r="F59" s="68"/>
    </row>
    <row r="60" spans="1:6" ht="16.5">
      <c r="A60" s="68"/>
      <c r="B60" s="69"/>
      <c r="C60" s="8" t="s">
        <v>69</v>
      </c>
      <c r="D60" s="68"/>
      <c r="E60" s="68"/>
      <c r="F60" s="68"/>
    </row>
  </sheetData>
  <sheetProtection/>
  <mergeCells count="31">
    <mergeCell ref="D5:D10"/>
    <mergeCell ref="D11:D43"/>
    <mergeCell ref="E5:E10"/>
    <mergeCell ref="D44:D46"/>
    <mergeCell ref="A44:A46"/>
    <mergeCell ref="B44:B46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F5:F10"/>
    <mergeCell ref="F11:F43"/>
    <mergeCell ref="F44:F46"/>
    <mergeCell ref="F47:F51"/>
    <mergeCell ref="E44:E46"/>
    <mergeCell ref="F52:F5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22"/>
  <sheetViews>
    <sheetView zoomScale="89" zoomScaleNormal="89" zoomScaleSheetLayoutView="85" zoomScalePageLayoutView="0" workbookViewId="0" topLeftCell="A1">
      <selection activeCell="G7" sqref="G7"/>
    </sheetView>
  </sheetViews>
  <sheetFormatPr defaultColWidth="9.140625" defaultRowHeight="15"/>
  <cols>
    <col min="1" max="1" width="42.57421875" style="14" customWidth="1"/>
    <col min="2" max="5" width="16.7109375" style="14" customWidth="1"/>
    <col min="6" max="6" width="14.8515625" style="14" customWidth="1"/>
    <col min="7" max="16384" width="9.140625" style="14" customWidth="1"/>
  </cols>
  <sheetData>
    <row r="1" spans="1:3" ht="16.5">
      <c r="A1" s="26" t="s">
        <v>74</v>
      </c>
      <c r="B1" s="26"/>
      <c r="C1" s="26"/>
    </row>
    <row r="3" spans="1:6" ht="33.75" customHeight="1">
      <c r="A3" s="15" t="s">
        <v>224</v>
      </c>
      <c r="B3" s="88" t="s">
        <v>235</v>
      </c>
      <c r="C3" s="89"/>
      <c r="D3" s="89"/>
      <c r="E3" s="90"/>
      <c r="F3" s="37"/>
    </row>
    <row r="4" spans="1:6" ht="92.25" customHeight="1">
      <c r="A4" s="15" t="s">
        <v>225</v>
      </c>
      <c r="B4" s="88" t="s">
        <v>226</v>
      </c>
      <c r="C4" s="89"/>
      <c r="D4" s="89"/>
      <c r="E4" s="90"/>
      <c r="F4" s="37"/>
    </row>
    <row r="5" spans="1:6" ht="16.5">
      <c r="A5" s="15" t="s">
        <v>76</v>
      </c>
      <c r="B5" s="91">
        <v>5403102702</v>
      </c>
      <c r="C5" s="91"/>
      <c r="D5" s="91"/>
      <c r="E5" s="91"/>
      <c r="F5" s="37"/>
    </row>
    <row r="6" spans="1:6" ht="16.5">
      <c r="A6" s="15" t="s">
        <v>77</v>
      </c>
      <c r="B6" s="91">
        <v>546050001</v>
      </c>
      <c r="C6" s="91"/>
      <c r="D6" s="91"/>
      <c r="E6" s="91"/>
      <c r="F6" s="37"/>
    </row>
    <row r="7" spans="1:6" ht="103.5" customHeight="1">
      <c r="A7" s="15" t="s">
        <v>227</v>
      </c>
      <c r="B7" s="88" t="s">
        <v>228</v>
      </c>
      <c r="C7" s="93"/>
      <c r="D7" s="93"/>
      <c r="E7" s="94"/>
      <c r="F7" s="37"/>
    </row>
    <row r="8" spans="1:6" ht="16.5">
      <c r="A8" s="15" t="s">
        <v>229</v>
      </c>
      <c r="B8" s="88" t="s">
        <v>230</v>
      </c>
      <c r="C8" s="93"/>
      <c r="D8" s="93"/>
      <c r="E8" s="94"/>
      <c r="F8" s="37"/>
    </row>
    <row r="9" spans="1:6" ht="33">
      <c r="A9" s="15" t="s">
        <v>231</v>
      </c>
      <c r="B9" s="95" t="s">
        <v>81</v>
      </c>
      <c r="C9" s="93"/>
      <c r="D9" s="93"/>
      <c r="E9" s="94"/>
      <c r="F9" s="37"/>
    </row>
    <row r="10" spans="1:6" ht="16.5">
      <c r="A10" s="15" t="s">
        <v>232</v>
      </c>
      <c r="B10" s="95" t="s">
        <v>249</v>
      </c>
      <c r="C10" s="93"/>
      <c r="D10" s="93"/>
      <c r="E10" s="94"/>
      <c r="F10" s="37"/>
    </row>
    <row r="11" spans="1:6" ht="16.5">
      <c r="A11" s="15" t="s">
        <v>79</v>
      </c>
      <c r="B11" s="96" t="s">
        <v>240</v>
      </c>
      <c r="C11" s="96"/>
      <c r="D11" s="96"/>
      <c r="E11" s="96"/>
      <c r="F11" s="37"/>
    </row>
    <row r="12" spans="1:6" ht="16.5">
      <c r="A12" s="15" t="s">
        <v>233</v>
      </c>
      <c r="B12" s="91" t="s">
        <v>82</v>
      </c>
      <c r="C12" s="91"/>
      <c r="D12" s="91"/>
      <c r="E12" s="91"/>
      <c r="F12" s="37"/>
    </row>
    <row r="14" spans="1:5" ht="16.5">
      <c r="A14" s="97" t="s">
        <v>222</v>
      </c>
      <c r="B14" s="92" t="s">
        <v>221</v>
      </c>
      <c r="C14" s="92"/>
      <c r="D14" s="92"/>
      <c r="E14" s="92"/>
    </row>
    <row r="15" spans="1:5" ht="16.5">
      <c r="A15" s="97"/>
      <c r="B15" s="98" t="s">
        <v>241</v>
      </c>
      <c r="C15" s="99"/>
      <c r="D15" s="98" t="s">
        <v>242</v>
      </c>
      <c r="E15" s="99"/>
    </row>
    <row r="16" spans="1:5" s="32" customFormat="1" ht="16.5">
      <c r="A16" s="97"/>
      <c r="B16" s="100"/>
      <c r="C16" s="101"/>
      <c r="D16" s="100"/>
      <c r="E16" s="101"/>
    </row>
    <row r="17" spans="1:5" ht="16.5" customHeight="1">
      <c r="A17" s="15" t="s">
        <v>83</v>
      </c>
      <c r="B17" s="82" t="s">
        <v>236</v>
      </c>
      <c r="C17" s="83"/>
      <c r="D17" s="82" t="s">
        <v>248</v>
      </c>
      <c r="E17" s="83"/>
    </row>
    <row r="18" spans="1:5" ht="33">
      <c r="A18" s="15" t="s">
        <v>84</v>
      </c>
      <c r="B18" s="84"/>
      <c r="C18" s="85"/>
      <c r="D18" s="84"/>
      <c r="E18" s="85"/>
    </row>
    <row r="19" spans="1:5" ht="33">
      <c r="A19" s="15" t="s">
        <v>85</v>
      </c>
      <c r="B19" s="86" t="s">
        <v>218</v>
      </c>
      <c r="C19" s="87"/>
      <c r="D19" s="86" t="s">
        <v>218</v>
      </c>
      <c r="E19" s="87"/>
    </row>
    <row r="20" spans="1:5" ht="66">
      <c r="A20" s="15" t="s">
        <v>86</v>
      </c>
      <c r="B20" s="80" t="s">
        <v>218</v>
      </c>
      <c r="C20" s="81"/>
      <c r="D20" s="80" t="s">
        <v>218</v>
      </c>
      <c r="E20" s="81"/>
    </row>
    <row r="21" spans="1:5" ht="49.5">
      <c r="A21" s="15" t="s">
        <v>87</v>
      </c>
      <c r="B21" s="80" t="s">
        <v>218</v>
      </c>
      <c r="C21" s="81"/>
      <c r="D21" s="80" t="s">
        <v>218</v>
      </c>
      <c r="E21" s="81"/>
    </row>
    <row r="22" spans="1:5" ht="33">
      <c r="A22" s="15" t="s">
        <v>88</v>
      </c>
      <c r="B22" s="80" t="s">
        <v>218</v>
      </c>
      <c r="C22" s="81"/>
      <c r="D22" s="80" t="s">
        <v>218</v>
      </c>
      <c r="E22" s="81"/>
    </row>
  </sheetData>
  <sheetProtection/>
  <mergeCells count="24">
    <mergeCell ref="A14:A16"/>
    <mergeCell ref="B4:E4"/>
    <mergeCell ref="B8:E8"/>
    <mergeCell ref="B9:E9"/>
    <mergeCell ref="B15:C16"/>
    <mergeCell ref="D15:E16"/>
    <mergeCell ref="B3:E3"/>
    <mergeCell ref="B5:E5"/>
    <mergeCell ref="B6:E6"/>
    <mergeCell ref="B14:E14"/>
    <mergeCell ref="B7:E7"/>
    <mergeCell ref="B10:E10"/>
    <mergeCell ref="B11:E11"/>
    <mergeCell ref="B12:E12"/>
    <mergeCell ref="D22:E22"/>
    <mergeCell ref="B22:C22"/>
    <mergeCell ref="B21:C21"/>
    <mergeCell ref="B20:C20"/>
    <mergeCell ref="B17:C18"/>
    <mergeCell ref="D17:E18"/>
    <mergeCell ref="B19:C19"/>
    <mergeCell ref="D19:E19"/>
    <mergeCell ref="D20:E20"/>
    <mergeCell ref="D21:E2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C49"/>
  <sheetViews>
    <sheetView tabSelected="1" zoomScale="85" zoomScaleNormal="85" zoomScalePageLayoutView="0" workbookViewId="0" topLeftCell="A1">
      <selection activeCell="G14" sqref="G14"/>
    </sheetView>
  </sheetViews>
  <sheetFormatPr defaultColWidth="9.140625" defaultRowHeight="15"/>
  <cols>
    <col min="1" max="1" width="60.421875" style="14" customWidth="1"/>
    <col min="2" max="2" width="23.7109375" style="14" customWidth="1"/>
    <col min="3" max="3" width="21.140625" style="14" customWidth="1"/>
    <col min="4" max="16384" width="9.140625" style="14" customWidth="1"/>
  </cols>
  <sheetData>
    <row r="1" spans="1:2" ht="16.5">
      <c r="A1" s="102" t="s">
        <v>90</v>
      </c>
      <c r="B1" s="102"/>
    </row>
    <row r="3" spans="1:3" ht="16.5">
      <c r="A3" s="15" t="s">
        <v>75</v>
      </c>
      <c r="B3" s="103" t="s">
        <v>237</v>
      </c>
      <c r="C3" s="103"/>
    </row>
    <row r="4" spans="1:3" ht="16.5">
      <c r="A4" s="15" t="s">
        <v>76</v>
      </c>
      <c r="B4" s="103">
        <v>5403102702</v>
      </c>
      <c r="C4" s="103"/>
    </row>
    <row r="5" spans="1:3" ht="16.5">
      <c r="A5" s="15" t="s">
        <v>77</v>
      </c>
      <c r="B5" s="103">
        <v>546050001</v>
      </c>
      <c r="C5" s="103"/>
    </row>
    <row r="6" spans="1:3" ht="16.5" customHeight="1">
      <c r="A6" s="15" t="s">
        <v>78</v>
      </c>
      <c r="B6" s="103" t="s">
        <v>80</v>
      </c>
      <c r="C6" s="103"/>
    </row>
    <row r="8" spans="1:3" ht="33" customHeight="1">
      <c r="A8" s="48" t="s">
        <v>0</v>
      </c>
      <c r="B8" s="55" t="s">
        <v>243</v>
      </c>
      <c r="C8" s="55" t="s">
        <v>251</v>
      </c>
    </row>
    <row r="9" spans="1:3" ht="33">
      <c r="A9" s="9" t="s">
        <v>99</v>
      </c>
      <c r="B9" s="104" t="s">
        <v>239</v>
      </c>
      <c r="C9" s="104"/>
    </row>
    <row r="10" spans="1:3" ht="16.5">
      <c r="A10" s="9" t="s">
        <v>98</v>
      </c>
      <c r="B10" s="49">
        <v>49691.3</v>
      </c>
      <c r="C10" s="49">
        <v>51377.23354388411</v>
      </c>
    </row>
    <row r="11" spans="1:3" ht="33">
      <c r="A11" s="9" t="s">
        <v>91</v>
      </c>
      <c r="B11" s="49">
        <f>SUM(B12:B26)-B15-B16</f>
        <v>48398.16015583682</v>
      </c>
      <c r="C11" s="49">
        <f>SUM(C12:C26)-C15-C16</f>
        <v>49883.200967853045</v>
      </c>
    </row>
    <row r="12" spans="1:3" ht="16.5">
      <c r="A12" s="10" t="s">
        <v>97</v>
      </c>
      <c r="B12" s="49">
        <v>0</v>
      </c>
      <c r="C12" s="49">
        <v>0</v>
      </c>
    </row>
    <row r="13" spans="1:3" ht="41.25" customHeight="1">
      <c r="A13" s="10" t="s">
        <v>96</v>
      </c>
      <c r="B13" s="49">
        <v>27376.2</v>
      </c>
      <c r="C13" s="49">
        <f>3!C16</f>
        <v>24169.169080000003</v>
      </c>
    </row>
    <row r="14" spans="1:3" ht="49.5">
      <c r="A14" s="10" t="s">
        <v>94</v>
      </c>
      <c r="B14" s="49">
        <f>B15*B16</f>
        <v>6640.430819836812</v>
      </c>
      <c r="C14" s="49">
        <v>10062.91796</v>
      </c>
    </row>
    <row r="15" spans="1:3" ht="16.5">
      <c r="A15" s="16" t="s">
        <v>92</v>
      </c>
      <c r="B15" s="49">
        <v>2.7169724154811297</v>
      </c>
      <c r="C15" s="49">
        <f>C14/C16</f>
        <v>3.19023436033742</v>
      </c>
    </row>
    <row r="16" spans="1:3" ht="16.5">
      <c r="A16" s="16" t="s">
        <v>93</v>
      </c>
      <c r="B16" s="49">
        <v>2444.055295519408</v>
      </c>
      <c r="C16" s="49">
        <v>3154.288</v>
      </c>
    </row>
    <row r="17" spans="1:3" ht="33">
      <c r="A17" s="10" t="s">
        <v>95</v>
      </c>
      <c r="B17" s="49">
        <v>269.979336</v>
      </c>
      <c r="C17" s="49">
        <v>118.28538</v>
      </c>
    </row>
    <row r="18" spans="1:3" ht="33">
      <c r="A18" s="10" t="s">
        <v>100</v>
      </c>
      <c r="B18" s="49">
        <v>0</v>
      </c>
      <c r="C18" s="49">
        <v>0</v>
      </c>
    </row>
    <row r="19" spans="1:3" ht="33">
      <c r="A19" s="10" t="s">
        <v>101</v>
      </c>
      <c r="B19" s="49">
        <f>5975.93+1858.52</f>
        <v>7834.450000000001</v>
      </c>
      <c r="C19" s="49">
        <v>6888.0582031246395</v>
      </c>
    </row>
    <row r="20" spans="1:3" ht="33">
      <c r="A20" s="10" t="s">
        <v>102</v>
      </c>
      <c r="B20" s="49">
        <v>1990</v>
      </c>
      <c r="C20" s="49">
        <v>1989.98868</v>
      </c>
    </row>
    <row r="21" spans="1:3" ht="16.5">
      <c r="A21" s="10" t="s">
        <v>104</v>
      </c>
      <c r="B21" s="49">
        <f>2750.3-B23</f>
        <v>1316.298885785086</v>
      </c>
      <c r="C21" s="49">
        <v>1185.85791</v>
      </c>
    </row>
    <row r="22" spans="1:3" ht="16.5">
      <c r="A22" s="16" t="s">
        <v>103</v>
      </c>
      <c r="B22" s="49">
        <v>0</v>
      </c>
      <c r="C22" s="49">
        <v>0</v>
      </c>
    </row>
    <row r="23" spans="1:3" ht="16.5">
      <c r="A23" s="10" t="s">
        <v>105</v>
      </c>
      <c r="B23" s="49">
        <f>965.101114214914+366+102.9</f>
        <v>1434.0011142149142</v>
      </c>
      <c r="C23" s="49">
        <v>4359.358184728398</v>
      </c>
    </row>
    <row r="24" spans="1:3" ht="16.5">
      <c r="A24" s="16" t="s">
        <v>103</v>
      </c>
      <c r="B24" s="49">
        <v>0</v>
      </c>
      <c r="C24" s="49">
        <v>0</v>
      </c>
    </row>
    <row r="25" spans="1:3" ht="33">
      <c r="A25" s="10" t="s">
        <v>106</v>
      </c>
      <c r="B25" s="49">
        <f>192.22+1344.58</f>
        <v>1536.8</v>
      </c>
      <c r="C25" s="49">
        <f>650.453+250+209.11257</f>
        <v>1109.56557</v>
      </c>
    </row>
    <row r="26" spans="1:3" ht="49.5">
      <c r="A26" s="10" t="s">
        <v>107</v>
      </c>
      <c r="B26" s="49">
        <v>0</v>
      </c>
      <c r="C26" s="49">
        <v>0</v>
      </c>
    </row>
    <row r="27" spans="1:3" ht="33">
      <c r="A27" s="9" t="s">
        <v>108</v>
      </c>
      <c r="B27" s="49">
        <f>B10-B11</f>
        <v>1293.1398441631827</v>
      </c>
      <c r="C27" s="49">
        <f>C10-C11</f>
        <v>1494.0325760310661</v>
      </c>
    </row>
    <row r="28" spans="1:3" ht="16.5">
      <c r="A28" s="9" t="s">
        <v>109</v>
      </c>
      <c r="B28" s="49">
        <f>B27*0.8</f>
        <v>1034.5118753305462</v>
      </c>
      <c r="C28" s="49">
        <f>C27*0.8</f>
        <v>1195.226060824853</v>
      </c>
    </row>
    <row r="29" spans="1:3" ht="66">
      <c r="A29" s="12" t="s">
        <v>110</v>
      </c>
      <c r="B29" s="38" t="s">
        <v>89</v>
      </c>
      <c r="C29" s="38" t="s">
        <v>89</v>
      </c>
    </row>
    <row r="30" spans="1:3" ht="16.5">
      <c r="A30" s="9" t="s">
        <v>111</v>
      </c>
      <c r="B30" s="38" t="s">
        <v>89</v>
      </c>
      <c r="C30" s="38" t="s">
        <v>89</v>
      </c>
    </row>
    <row r="31" spans="1:3" ht="16.5">
      <c r="A31" s="17" t="s">
        <v>119</v>
      </c>
      <c r="B31" s="38" t="s">
        <v>89</v>
      </c>
      <c r="C31" s="38" t="s">
        <v>89</v>
      </c>
    </row>
    <row r="32" spans="1:3" ht="66">
      <c r="A32" s="9" t="s">
        <v>118</v>
      </c>
      <c r="B32" s="38" t="s">
        <v>89</v>
      </c>
      <c r="C32" s="62" t="s">
        <v>255</v>
      </c>
    </row>
    <row r="33" spans="1:3" ht="16.5" customHeight="1">
      <c r="A33" s="9" t="s">
        <v>117</v>
      </c>
      <c r="B33" s="38">
        <v>50</v>
      </c>
      <c r="C33" s="38">
        <v>50</v>
      </c>
    </row>
    <row r="34" spans="1:3" ht="16.5">
      <c r="A34" s="9" t="s">
        <v>116</v>
      </c>
      <c r="B34" s="38">
        <v>25</v>
      </c>
      <c r="C34" s="38">
        <v>25</v>
      </c>
    </row>
    <row r="35" spans="1:3" ht="33">
      <c r="A35" s="9" t="s">
        <v>115</v>
      </c>
      <c r="B35" s="50">
        <v>44.463</v>
      </c>
      <c r="C35" s="50">
        <v>37.92901546143241</v>
      </c>
    </row>
    <row r="36" spans="1:3" ht="33">
      <c r="A36" s="9" t="s">
        <v>114</v>
      </c>
      <c r="B36" s="38">
        <v>0</v>
      </c>
      <c r="C36" s="38">
        <v>0</v>
      </c>
    </row>
    <row r="37" spans="1:3" ht="33">
      <c r="A37" s="9" t="s">
        <v>120</v>
      </c>
      <c r="B37" s="50">
        <f>'[1]план 2017 газ тепло'!$K$19/1000</f>
        <v>6.813059999999999</v>
      </c>
      <c r="C37" s="50">
        <v>5.169709</v>
      </c>
    </row>
    <row r="38" spans="1:3" ht="16.5">
      <c r="A38" s="17" t="s">
        <v>112</v>
      </c>
      <c r="B38" s="50">
        <f>'[1]план 2017 газ тепло'!$L$19/1000</f>
        <v>6.3716099999999996</v>
      </c>
      <c r="C38" s="50">
        <v>4.6700479999999995</v>
      </c>
    </row>
    <row r="39" spans="1:3" ht="16.5">
      <c r="A39" s="17" t="s">
        <v>113</v>
      </c>
      <c r="B39" s="50">
        <f>B37-B38</f>
        <v>0.4414499999999997</v>
      </c>
      <c r="C39" s="50">
        <f>C37-C38</f>
        <v>0.4996610000000006</v>
      </c>
    </row>
    <row r="40" spans="1:3" ht="33">
      <c r="A40" s="9" t="s">
        <v>122</v>
      </c>
      <c r="B40" s="53">
        <v>0.0455</v>
      </c>
      <c r="C40" s="53">
        <v>0.02864365499999994</v>
      </c>
    </row>
    <row r="41" spans="1:3" ht="33">
      <c r="A41" s="9" t="s">
        <v>121</v>
      </c>
      <c r="B41" s="52">
        <f>2*'[2]Расчёт'!$G$9</f>
        <v>6.874</v>
      </c>
      <c r="C41" s="52">
        <f>2*'[2]Расчёт'!$G$9</f>
        <v>6.874</v>
      </c>
    </row>
    <row r="42" spans="1:3" ht="16.5">
      <c r="A42" s="9" t="s">
        <v>123</v>
      </c>
      <c r="B42" s="38" t="s">
        <v>89</v>
      </c>
      <c r="C42" s="38" t="s">
        <v>89</v>
      </c>
    </row>
    <row r="43" spans="1:3" ht="16.5">
      <c r="A43" s="9" t="s">
        <v>124</v>
      </c>
      <c r="B43" s="38" t="s">
        <v>89</v>
      </c>
      <c r="C43" s="38" t="s">
        <v>89</v>
      </c>
    </row>
    <row r="44" spans="1:3" ht="16.5">
      <c r="A44" s="9" t="s">
        <v>125</v>
      </c>
      <c r="B44" s="38">
        <v>1</v>
      </c>
      <c r="C44" s="38">
        <v>1</v>
      </c>
    </row>
    <row r="45" spans="1:3" ht="16.5">
      <c r="A45" s="9" t="s">
        <v>126</v>
      </c>
      <c r="B45" s="38">
        <v>39</v>
      </c>
      <c r="C45" s="38">
        <v>39</v>
      </c>
    </row>
    <row r="46" spans="1:3" ht="33">
      <c r="A46" s="9" t="s">
        <v>127</v>
      </c>
      <c r="B46" s="38">
        <v>16</v>
      </c>
      <c r="C46" s="38">
        <v>15</v>
      </c>
    </row>
    <row r="47" spans="1:3" ht="33">
      <c r="A47" s="9" t="s">
        <v>128</v>
      </c>
      <c r="B47" s="50">
        <v>158</v>
      </c>
      <c r="C47" s="50">
        <v>144.4035109629802</v>
      </c>
    </row>
    <row r="48" spans="1:3" ht="33">
      <c r="A48" s="9" t="s">
        <v>234</v>
      </c>
      <c r="B48" s="51">
        <v>0.042</v>
      </c>
      <c r="C48" s="51">
        <f>C16/(C35*1000)</f>
        <v>0.08316292847641653</v>
      </c>
    </row>
    <row r="49" spans="1:3" ht="33">
      <c r="A49" s="9" t="s">
        <v>129</v>
      </c>
      <c r="B49" s="51">
        <v>0.4</v>
      </c>
      <c r="C49" s="51">
        <v>0.12452208269952372</v>
      </c>
    </row>
    <row r="51" ht="23.25" customHeight="1"/>
  </sheetData>
  <sheetProtection/>
  <mergeCells count="6">
    <mergeCell ref="A1:B1"/>
    <mergeCell ref="B3:C3"/>
    <mergeCell ref="B4:C4"/>
    <mergeCell ref="B5:C5"/>
    <mergeCell ref="B6:C6"/>
    <mergeCell ref="B9:C9"/>
  </mergeCells>
  <hyperlinks>
    <hyperlink ref="C32" r:id="rId1" display="http://elsib.ru/ru/aktsioneram-i-investoram/raskrytie-informatsii/"/>
  </hyperlink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89"/>
  <sheetViews>
    <sheetView zoomScale="80" zoomScaleNormal="80" zoomScalePageLayoutView="0" workbookViewId="0" topLeftCell="A1">
      <selection activeCell="G26" sqref="G26"/>
    </sheetView>
  </sheetViews>
  <sheetFormatPr defaultColWidth="9.140625" defaultRowHeight="15"/>
  <cols>
    <col min="1" max="1" width="58.57421875" style="13" customWidth="1"/>
    <col min="2" max="2" width="25.28125" style="13" customWidth="1"/>
    <col min="3" max="3" width="25.28125" style="33" customWidth="1"/>
    <col min="4" max="16384" width="9.140625" style="13" customWidth="1"/>
  </cols>
  <sheetData>
    <row r="1" spans="1:2" ht="16.5">
      <c r="A1" s="102" t="s">
        <v>130</v>
      </c>
      <c r="B1" s="102"/>
    </row>
    <row r="3" spans="1:3" ht="16.5">
      <c r="A3" s="15" t="s">
        <v>75</v>
      </c>
      <c r="B3" s="95" t="s">
        <v>237</v>
      </c>
      <c r="C3" s="94"/>
    </row>
    <row r="4" spans="1:3" ht="16.5">
      <c r="A4" s="15" t="s">
        <v>76</v>
      </c>
      <c r="B4" s="95">
        <v>5403102702</v>
      </c>
      <c r="C4" s="94"/>
    </row>
    <row r="5" spans="1:3" ht="16.5">
      <c r="A5" s="15" t="s">
        <v>77</v>
      </c>
      <c r="B5" s="95">
        <v>546050001</v>
      </c>
      <c r="C5" s="94"/>
    </row>
    <row r="6" spans="1:3" ht="16.5">
      <c r="A6" s="15" t="s">
        <v>78</v>
      </c>
      <c r="B6" s="95" t="s">
        <v>80</v>
      </c>
      <c r="C6" s="94"/>
    </row>
    <row r="7" ht="16.5">
      <c r="C7" s="13"/>
    </row>
    <row r="8" spans="1:3" ht="16.5">
      <c r="A8" s="20" t="s">
        <v>0</v>
      </c>
      <c r="B8" s="54" t="s">
        <v>252</v>
      </c>
      <c r="C8" s="54" t="s">
        <v>253</v>
      </c>
    </row>
    <row r="9" spans="1:3" ht="16.5">
      <c r="A9" s="8" t="s">
        <v>131</v>
      </c>
      <c r="B9" s="56">
        <f>B16+B81</f>
        <v>34016.63081983681</v>
      </c>
      <c r="C9" s="56">
        <f>C16+C81</f>
        <v>34232.087040000006</v>
      </c>
    </row>
    <row r="10" spans="1:3" ht="16.5">
      <c r="A10" s="21" t="s">
        <v>132</v>
      </c>
      <c r="B10" s="57"/>
      <c r="C10" s="57"/>
    </row>
    <row r="11" spans="1:3" ht="16.5">
      <c r="A11" s="8" t="s">
        <v>133</v>
      </c>
      <c r="B11" s="58"/>
      <c r="C11" s="58"/>
    </row>
    <row r="12" spans="1:3" ht="16.5">
      <c r="A12" s="8" t="s">
        <v>134</v>
      </c>
      <c r="B12" s="58"/>
      <c r="C12" s="58"/>
    </row>
    <row r="13" spans="1:3" ht="16.5">
      <c r="A13" s="8" t="s">
        <v>135</v>
      </c>
      <c r="B13" s="58"/>
      <c r="C13" s="58"/>
    </row>
    <row r="14" spans="1:3" ht="16.5">
      <c r="A14" s="8" t="s">
        <v>136</v>
      </c>
      <c r="B14" s="58"/>
      <c r="C14" s="58"/>
    </row>
    <row r="15" spans="1:3" ht="16.5">
      <c r="A15" s="21" t="s">
        <v>137</v>
      </c>
      <c r="B15" s="57"/>
      <c r="C15" s="57"/>
    </row>
    <row r="16" spans="1:3" ht="16.5">
      <c r="A16" s="8" t="s">
        <v>138</v>
      </c>
      <c r="B16" s="56">
        <f>B21+B26</f>
        <v>27376.2</v>
      </c>
      <c r="C16" s="56">
        <f>C21+C26</f>
        <v>24169.169080000003</v>
      </c>
    </row>
    <row r="17" spans="1:3" ht="16.5">
      <c r="A17" s="8" t="s">
        <v>139</v>
      </c>
      <c r="B17" s="56">
        <f>B16/B18*1000</f>
        <v>4270.991294580174</v>
      </c>
      <c r="C17" s="56">
        <f>C16/C18*1000</f>
        <v>4412.781234098516</v>
      </c>
    </row>
    <row r="18" spans="1:3" ht="16.5">
      <c r="A18" s="8" t="s">
        <v>140</v>
      </c>
      <c r="B18" s="56">
        <f>B23+B28</f>
        <v>6409.8</v>
      </c>
      <c r="C18" s="56">
        <f>C23+C28</f>
        <v>5477.0830000000005</v>
      </c>
    </row>
    <row r="19" spans="1:3" ht="16.5">
      <c r="A19" s="8" t="s">
        <v>136</v>
      </c>
      <c r="B19" s="56" t="s">
        <v>254</v>
      </c>
      <c r="C19" s="56" t="s">
        <v>254</v>
      </c>
    </row>
    <row r="20" spans="1:3" ht="16.5">
      <c r="A20" s="21" t="s">
        <v>141</v>
      </c>
      <c r="B20" s="57"/>
      <c r="C20" s="57"/>
    </row>
    <row r="21" spans="1:3" ht="16.5">
      <c r="A21" s="8" t="s">
        <v>142</v>
      </c>
      <c r="B21" s="56">
        <f>'2'!B13</f>
        <v>27376.2</v>
      </c>
      <c r="C21" s="56">
        <f>C22*C23/1000</f>
        <v>24169.169080000003</v>
      </c>
    </row>
    <row r="22" spans="1:3" ht="16.5">
      <c r="A22" s="8" t="s">
        <v>146</v>
      </c>
      <c r="B22" s="56">
        <f>B21/B23*1000</f>
        <v>4270.991294580174</v>
      </c>
      <c r="C22" s="56">
        <v>4412.781234098516</v>
      </c>
    </row>
    <row r="23" spans="1:3" ht="16.5">
      <c r="A23" s="8" t="s">
        <v>140</v>
      </c>
      <c r="B23" s="56">
        <v>6409.8</v>
      </c>
      <c r="C23" s="56">
        <v>5477.0830000000005</v>
      </c>
    </row>
    <row r="24" spans="1:3" ht="16.5">
      <c r="A24" s="8" t="s">
        <v>136</v>
      </c>
      <c r="B24" s="56" t="s">
        <v>254</v>
      </c>
      <c r="C24" s="56" t="s">
        <v>254</v>
      </c>
    </row>
    <row r="25" spans="1:3" ht="16.5">
      <c r="A25" s="21" t="s">
        <v>143</v>
      </c>
      <c r="B25" s="60"/>
      <c r="C25" s="57"/>
    </row>
    <row r="26" spans="1:3" ht="16.5">
      <c r="A26" s="8" t="s">
        <v>144</v>
      </c>
      <c r="B26" s="56">
        <f>B27*B28/1000</f>
        <v>0</v>
      </c>
      <c r="C26" s="56">
        <f>C27*C28/1000</f>
        <v>0</v>
      </c>
    </row>
    <row r="27" spans="1:3" ht="16.5">
      <c r="A27" s="8" t="s">
        <v>146</v>
      </c>
      <c r="B27" s="61"/>
      <c r="C27" s="56"/>
    </row>
    <row r="28" spans="1:3" ht="16.5">
      <c r="A28" s="8" t="s">
        <v>140</v>
      </c>
      <c r="B28" s="61"/>
      <c r="C28" s="56"/>
    </row>
    <row r="29" spans="1:3" ht="16.5">
      <c r="A29" s="8" t="s">
        <v>136</v>
      </c>
      <c r="B29" s="56" t="s">
        <v>254</v>
      </c>
      <c r="C29" s="56" t="s">
        <v>254</v>
      </c>
    </row>
    <row r="30" spans="1:3" ht="16.5" hidden="1">
      <c r="A30" s="21" t="s">
        <v>145</v>
      </c>
      <c r="B30" s="57"/>
      <c r="C30" s="57"/>
    </row>
    <row r="31" spans="1:3" ht="16.5" hidden="1">
      <c r="A31" s="8" t="s">
        <v>149</v>
      </c>
      <c r="B31" s="58"/>
      <c r="C31" s="58"/>
    </row>
    <row r="32" spans="1:3" ht="16.5" hidden="1">
      <c r="A32" s="8" t="s">
        <v>146</v>
      </c>
      <c r="B32" s="58"/>
      <c r="C32" s="58"/>
    </row>
    <row r="33" spans="1:3" ht="16.5" hidden="1">
      <c r="A33" s="8" t="s">
        <v>140</v>
      </c>
      <c r="B33" s="58"/>
      <c r="C33" s="58"/>
    </row>
    <row r="34" spans="1:3" ht="16.5" hidden="1">
      <c r="A34" s="8" t="s">
        <v>136</v>
      </c>
      <c r="B34" s="58"/>
      <c r="C34" s="58"/>
    </row>
    <row r="35" spans="1:3" ht="16.5" hidden="1">
      <c r="A35" s="21" t="s">
        <v>147</v>
      </c>
      <c r="B35" s="57"/>
      <c r="C35" s="57"/>
    </row>
    <row r="36" spans="1:3" ht="16.5" hidden="1">
      <c r="A36" s="8" t="s">
        <v>148</v>
      </c>
      <c r="B36" s="58"/>
      <c r="C36" s="58"/>
    </row>
    <row r="37" spans="1:3" ht="16.5" hidden="1">
      <c r="A37" s="8" t="s">
        <v>150</v>
      </c>
      <c r="B37" s="58"/>
      <c r="C37" s="58"/>
    </row>
    <row r="38" spans="1:3" ht="16.5" hidden="1">
      <c r="A38" s="8" t="s">
        <v>135</v>
      </c>
      <c r="B38" s="58"/>
      <c r="C38" s="58"/>
    </row>
    <row r="39" spans="1:3" ht="16.5" hidden="1">
      <c r="A39" s="8" t="s">
        <v>136</v>
      </c>
      <c r="B39" s="58"/>
      <c r="C39" s="58"/>
    </row>
    <row r="40" spans="1:3" ht="16.5" hidden="1">
      <c r="A40" s="21" t="s">
        <v>151</v>
      </c>
      <c r="B40" s="57"/>
      <c r="C40" s="57"/>
    </row>
    <row r="41" spans="1:3" ht="16.5" hidden="1">
      <c r="A41" s="8" t="s">
        <v>152</v>
      </c>
      <c r="B41" s="58"/>
      <c r="C41" s="58"/>
    </row>
    <row r="42" spans="1:3" ht="16.5" hidden="1">
      <c r="A42" s="8" t="s">
        <v>150</v>
      </c>
      <c r="B42" s="58"/>
      <c r="C42" s="58"/>
    </row>
    <row r="43" spans="1:3" ht="16.5" hidden="1">
      <c r="A43" s="8" t="s">
        <v>135</v>
      </c>
      <c r="B43" s="58"/>
      <c r="C43" s="58"/>
    </row>
    <row r="44" spans="1:3" ht="16.5" hidden="1">
      <c r="A44" s="8" t="s">
        <v>136</v>
      </c>
      <c r="B44" s="58"/>
      <c r="C44" s="58"/>
    </row>
    <row r="45" spans="1:3" ht="16.5" hidden="1">
      <c r="A45" s="21" t="s">
        <v>153</v>
      </c>
      <c r="B45" s="57"/>
      <c r="C45" s="57"/>
    </row>
    <row r="46" spans="1:3" ht="16.5" hidden="1">
      <c r="A46" s="8" t="s">
        <v>154</v>
      </c>
      <c r="B46" s="58"/>
      <c r="C46" s="58"/>
    </row>
    <row r="47" spans="1:3" ht="16.5" hidden="1">
      <c r="A47" s="8" t="s">
        <v>150</v>
      </c>
      <c r="B47" s="58"/>
      <c r="C47" s="58"/>
    </row>
    <row r="48" spans="1:3" ht="16.5" hidden="1">
      <c r="A48" s="8" t="s">
        <v>135</v>
      </c>
      <c r="B48" s="58"/>
      <c r="C48" s="58"/>
    </row>
    <row r="49" spans="1:3" ht="16.5" hidden="1">
      <c r="A49" s="8" t="s">
        <v>136</v>
      </c>
      <c r="B49" s="58"/>
      <c r="C49" s="58"/>
    </row>
    <row r="50" spans="1:3" ht="16.5" hidden="1">
      <c r="A50" s="21" t="s">
        <v>155</v>
      </c>
      <c r="B50" s="57"/>
      <c r="C50" s="57"/>
    </row>
    <row r="51" spans="1:3" ht="16.5" hidden="1">
      <c r="A51" s="8" t="s">
        <v>156</v>
      </c>
      <c r="B51" s="58"/>
      <c r="C51" s="58"/>
    </row>
    <row r="52" spans="1:3" ht="16.5" hidden="1">
      <c r="A52" s="8" t="s">
        <v>150</v>
      </c>
      <c r="B52" s="58"/>
      <c r="C52" s="58"/>
    </row>
    <row r="53" spans="1:3" ht="16.5" hidden="1">
      <c r="A53" s="8" t="s">
        <v>135</v>
      </c>
      <c r="B53" s="58"/>
      <c r="C53" s="58"/>
    </row>
    <row r="54" spans="1:3" ht="16.5" hidden="1">
      <c r="A54" s="8" t="s">
        <v>136</v>
      </c>
      <c r="B54" s="58"/>
      <c r="C54" s="58"/>
    </row>
    <row r="55" spans="1:3" ht="16.5" hidden="1">
      <c r="A55" s="21" t="s">
        <v>157</v>
      </c>
      <c r="B55" s="57"/>
      <c r="C55" s="57"/>
    </row>
    <row r="56" spans="1:3" ht="16.5" hidden="1">
      <c r="A56" s="8" t="s">
        <v>158</v>
      </c>
      <c r="B56" s="58"/>
      <c r="C56" s="58"/>
    </row>
    <row r="57" spans="1:3" ht="16.5" hidden="1">
      <c r="A57" s="8" t="s">
        <v>150</v>
      </c>
      <c r="B57" s="58"/>
      <c r="C57" s="58"/>
    </row>
    <row r="58" spans="1:3" ht="16.5" hidden="1">
      <c r="A58" s="8" t="s">
        <v>135</v>
      </c>
      <c r="B58" s="58"/>
      <c r="C58" s="58"/>
    </row>
    <row r="59" spans="1:3" ht="16.5" hidden="1">
      <c r="A59" s="8" t="s">
        <v>136</v>
      </c>
      <c r="B59" s="58"/>
      <c r="C59" s="58"/>
    </row>
    <row r="60" spans="1:3" ht="16.5" hidden="1">
      <c r="A60" s="21" t="s">
        <v>159</v>
      </c>
      <c r="B60" s="57"/>
      <c r="C60" s="57"/>
    </row>
    <row r="61" spans="1:3" ht="16.5" hidden="1">
      <c r="A61" s="8" t="s">
        <v>160</v>
      </c>
      <c r="B61" s="58"/>
      <c r="C61" s="58"/>
    </row>
    <row r="62" spans="1:3" ht="16.5" hidden="1">
      <c r="A62" s="8" t="s">
        <v>150</v>
      </c>
      <c r="B62" s="58"/>
      <c r="C62" s="58"/>
    </row>
    <row r="63" spans="1:3" ht="16.5" hidden="1">
      <c r="A63" s="8" t="s">
        <v>135</v>
      </c>
      <c r="B63" s="58"/>
      <c r="C63" s="58"/>
    </row>
    <row r="64" spans="1:3" ht="16.5" hidden="1">
      <c r="A64" s="8" t="s">
        <v>136</v>
      </c>
      <c r="B64" s="58"/>
      <c r="C64" s="58"/>
    </row>
    <row r="65" spans="1:3" ht="16.5" hidden="1">
      <c r="A65" s="21" t="s">
        <v>161</v>
      </c>
      <c r="B65" s="57"/>
      <c r="C65" s="57"/>
    </row>
    <row r="66" spans="1:3" ht="16.5" hidden="1">
      <c r="A66" s="8" t="s">
        <v>162</v>
      </c>
      <c r="B66" s="58"/>
      <c r="C66" s="58"/>
    </row>
    <row r="67" spans="1:3" ht="16.5" hidden="1">
      <c r="A67" s="8" t="s">
        <v>150</v>
      </c>
      <c r="B67" s="58"/>
      <c r="C67" s="58"/>
    </row>
    <row r="68" spans="1:3" ht="16.5" hidden="1">
      <c r="A68" s="8" t="s">
        <v>135</v>
      </c>
      <c r="B68" s="58"/>
      <c r="C68" s="58"/>
    </row>
    <row r="69" spans="1:3" ht="16.5" hidden="1">
      <c r="A69" s="8" t="s">
        <v>136</v>
      </c>
      <c r="B69" s="58"/>
      <c r="C69" s="58"/>
    </row>
    <row r="70" spans="1:3" ht="16.5" hidden="1">
      <c r="A70" s="21" t="s">
        <v>163</v>
      </c>
      <c r="B70" s="57"/>
      <c r="C70" s="57"/>
    </row>
    <row r="71" spans="1:3" ht="16.5" hidden="1">
      <c r="A71" s="8" t="s">
        <v>164</v>
      </c>
      <c r="B71" s="58"/>
      <c r="C71" s="58"/>
    </row>
    <row r="72" spans="1:3" ht="16.5" hidden="1">
      <c r="A72" s="8" t="s">
        <v>150</v>
      </c>
      <c r="B72" s="58"/>
      <c r="C72" s="58"/>
    </row>
    <row r="73" spans="1:3" ht="16.5" hidden="1">
      <c r="A73" s="8" t="s">
        <v>135</v>
      </c>
      <c r="B73" s="58"/>
      <c r="C73" s="58"/>
    </row>
    <row r="74" spans="1:3" ht="16.5" hidden="1">
      <c r="A74" s="8" t="s">
        <v>136</v>
      </c>
      <c r="B74" s="58"/>
      <c r="C74" s="58"/>
    </row>
    <row r="75" spans="1:3" ht="16.5" hidden="1">
      <c r="A75" s="21" t="s">
        <v>165</v>
      </c>
      <c r="B75" s="57"/>
      <c r="C75" s="57"/>
    </row>
    <row r="76" spans="1:3" ht="16.5" hidden="1">
      <c r="A76" s="8" t="s">
        <v>166</v>
      </c>
      <c r="B76" s="58"/>
      <c r="C76" s="58"/>
    </row>
    <row r="77" spans="1:3" ht="16.5" hidden="1">
      <c r="A77" s="8" t="s">
        <v>150</v>
      </c>
      <c r="B77" s="58"/>
      <c r="C77" s="58"/>
    </row>
    <row r="78" spans="1:3" ht="16.5" hidden="1">
      <c r="A78" s="8" t="s">
        <v>135</v>
      </c>
      <c r="B78" s="58"/>
      <c r="C78" s="58"/>
    </row>
    <row r="79" spans="1:3" ht="16.5" hidden="1">
      <c r="A79" s="8" t="s">
        <v>136</v>
      </c>
      <c r="B79" s="58"/>
      <c r="C79" s="58"/>
    </row>
    <row r="80" spans="1:3" ht="16.5">
      <c r="A80" s="21" t="s">
        <v>167</v>
      </c>
      <c r="B80" s="57"/>
      <c r="C80" s="57"/>
    </row>
    <row r="81" spans="1:3" ht="16.5">
      <c r="A81" s="8" t="s">
        <v>168</v>
      </c>
      <c r="B81" s="56">
        <f>'2'!B14</f>
        <v>6640.430819836812</v>
      </c>
      <c r="C81" s="56">
        <f>'2'!C14</f>
        <v>10062.91796</v>
      </c>
    </row>
    <row r="82" spans="1:3" ht="16.5">
      <c r="A82" s="8" t="s">
        <v>136</v>
      </c>
      <c r="B82" s="56" t="s">
        <v>254</v>
      </c>
      <c r="C82" s="56" t="s">
        <v>254</v>
      </c>
    </row>
    <row r="83" spans="1:3" ht="16.5">
      <c r="A83" s="8" t="s">
        <v>169</v>
      </c>
      <c r="B83" s="59">
        <f>B81/B84</f>
        <v>2.7169724154811297</v>
      </c>
      <c r="C83" s="59">
        <f>C81/C84</f>
        <v>3.19023436033742</v>
      </c>
    </row>
    <row r="84" spans="1:3" ht="16.5">
      <c r="A84" s="8" t="s">
        <v>170</v>
      </c>
      <c r="B84" s="56">
        <f>'2'!B16</f>
        <v>2444.055295519408</v>
      </c>
      <c r="C84" s="56">
        <f>'2'!C16</f>
        <v>3154.288</v>
      </c>
    </row>
    <row r="85" spans="1:2" ht="16.5" hidden="1">
      <c r="A85" s="21" t="s">
        <v>171</v>
      </c>
      <c r="B85" s="8"/>
    </row>
    <row r="86" spans="1:2" ht="16.5" hidden="1">
      <c r="A86" s="8" t="s">
        <v>172</v>
      </c>
      <c r="B86" s="31"/>
    </row>
    <row r="87" spans="1:2" ht="16.5" hidden="1">
      <c r="A87" s="8" t="s">
        <v>150</v>
      </c>
      <c r="B87" s="31"/>
    </row>
    <row r="88" spans="1:2" ht="16.5" hidden="1">
      <c r="A88" s="8" t="s">
        <v>135</v>
      </c>
      <c r="B88" s="31"/>
    </row>
    <row r="89" spans="1:2" ht="16.5" hidden="1">
      <c r="A89" s="8" t="s">
        <v>136</v>
      </c>
      <c r="B89" s="31"/>
    </row>
  </sheetData>
  <sheetProtection/>
  <mergeCells count="5">
    <mergeCell ref="A1:B1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8"/>
  <sheetViews>
    <sheetView zoomScale="85" zoomScaleNormal="85" zoomScalePageLayoutView="0" workbookViewId="0" topLeftCell="A1">
      <selection activeCell="G26" sqref="G26"/>
    </sheetView>
  </sheetViews>
  <sheetFormatPr defaultColWidth="9.140625" defaultRowHeight="15"/>
  <cols>
    <col min="1" max="1" width="6.140625" style="26" customWidth="1"/>
    <col min="2" max="2" width="60.7109375" style="26" customWidth="1"/>
    <col min="3" max="6" width="18.00390625" style="26" customWidth="1"/>
    <col min="7" max="7" width="24.00390625" style="26" customWidth="1"/>
    <col min="8" max="16384" width="9.140625" style="26" customWidth="1"/>
  </cols>
  <sheetData>
    <row r="1" spans="1:12" ht="50.25" customHeight="1">
      <c r="A1" s="105" t="s">
        <v>180</v>
      </c>
      <c r="B1" s="105"/>
      <c r="C1" s="105"/>
      <c r="D1" s="105"/>
      <c r="E1" s="105"/>
      <c r="F1" s="105"/>
      <c r="G1" s="25"/>
      <c r="H1" s="25"/>
      <c r="I1" s="25"/>
      <c r="J1" s="25"/>
      <c r="K1" s="25"/>
      <c r="L1" s="25"/>
    </row>
    <row r="3" spans="1:6" ht="16.5">
      <c r="A3" s="106" t="s">
        <v>181</v>
      </c>
      <c r="B3" s="106" t="s">
        <v>0</v>
      </c>
      <c r="C3" s="108" t="s">
        <v>182</v>
      </c>
      <c r="D3" s="109"/>
      <c r="E3" s="109"/>
      <c r="F3" s="110"/>
    </row>
    <row r="4" spans="1:6" ht="16.5">
      <c r="A4" s="107"/>
      <c r="B4" s="107"/>
      <c r="C4" s="28" t="s">
        <v>244</v>
      </c>
      <c r="D4" s="28" t="s">
        <v>245</v>
      </c>
      <c r="E4" s="28" t="s">
        <v>246</v>
      </c>
      <c r="F4" s="28" t="s">
        <v>247</v>
      </c>
    </row>
    <row r="5" spans="1:6" ht="16.5">
      <c r="A5" s="19">
        <v>1</v>
      </c>
      <c r="B5" s="27" t="s">
        <v>183</v>
      </c>
      <c r="C5" s="47" t="s">
        <v>218</v>
      </c>
      <c r="D5" s="47" t="s">
        <v>218</v>
      </c>
      <c r="E5" s="47" t="s">
        <v>218</v>
      </c>
      <c r="F5" s="47" t="s">
        <v>218</v>
      </c>
    </row>
    <row r="6" spans="1:6" ht="49.5">
      <c r="A6" s="19">
        <v>2</v>
      </c>
      <c r="B6" s="27" t="s">
        <v>184</v>
      </c>
      <c r="C6" s="47" t="s">
        <v>218</v>
      </c>
      <c r="D6" s="47" t="s">
        <v>218</v>
      </c>
      <c r="E6" s="47" t="s">
        <v>218</v>
      </c>
      <c r="F6" s="47" t="s">
        <v>218</v>
      </c>
    </row>
    <row r="7" spans="1:6" ht="33">
      <c r="A7" s="19">
        <v>3</v>
      </c>
      <c r="B7" s="27" t="s">
        <v>186</v>
      </c>
      <c r="C7" s="47" t="s">
        <v>218</v>
      </c>
      <c r="D7" s="47" t="s">
        <v>218</v>
      </c>
      <c r="E7" s="47" t="s">
        <v>218</v>
      </c>
      <c r="F7" s="47" t="s">
        <v>218</v>
      </c>
    </row>
    <row r="8" spans="1:6" ht="49.5">
      <c r="A8" s="19">
        <v>4</v>
      </c>
      <c r="B8" s="27" t="s">
        <v>185</v>
      </c>
      <c r="C8" s="47" t="s">
        <v>218</v>
      </c>
      <c r="D8" s="47" t="s">
        <v>218</v>
      </c>
      <c r="E8" s="47" t="s">
        <v>218</v>
      </c>
      <c r="F8" s="47" t="s">
        <v>218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A21" sqref="A21:H21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3" t="s">
        <v>187</v>
      </c>
    </row>
    <row r="2" ht="75" customHeight="1">
      <c r="A2" s="32" t="s">
        <v>217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8"/>
  <sheetViews>
    <sheetView zoomScale="85" zoomScaleNormal="85" zoomScalePageLayoutView="0" workbookViewId="0" topLeftCell="A1">
      <selection activeCell="G26" sqref="G26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105" t="s">
        <v>188</v>
      </c>
      <c r="B1" s="105"/>
      <c r="C1" s="105"/>
      <c r="D1" s="105"/>
      <c r="E1" s="105"/>
      <c r="F1" s="105"/>
    </row>
    <row r="2" spans="1:6" ht="16.5">
      <c r="A2" s="24"/>
      <c r="B2" s="24"/>
      <c r="C2" s="30"/>
      <c r="D2" s="24"/>
      <c r="E2" s="30"/>
      <c r="F2" s="30"/>
    </row>
    <row r="3" spans="1:6" ht="16.5">
      <c r="A3" s="111" t="s">
        <v>181</v>
      </c>
      <c r="B3" s="111" t="s">
        <v>0</v>
      </c>
      <c r="C3" s="113" t="s">
        <v>182</v>
      </c>
      <c r="D3" s="114"/>
      <c r="E3" s="114"/>
      <c r="F3" s="115"/>
    </row>
    <row r="4" spans="1:6" ht="16.5">
      <c r="A4" s="112"/>
      <c r="B4" s="112"/>
      <c r="C4" s="28" t="s">
        <v>244</v>
      </c>
      <c r="D4" s="28" t="s">
        <v>245</v>
      </c>
      <c r="E4" s="28" t="s">
        <v>246</v>
      </c>
      <c r="F4" s="28" t="s">
        <v>247</v>
      </c>
    </row>
    <row r="5" spans="1:6" ht="33">
      <c r="A5" s="19">
        <v>1</v>
      </c>
      <c r="B5" s="5" t="s">
        <v>189</v>
      </c>
      <c r="C5" s="36">
        <v>0</v>
      </c>
      <c r="D5" s="36">
        <v>0</v>
      </c>
      <c r="E5" s="36">
        <v>0</v>
      </c>
      <c r="F5" s="36">
        <v>0</v>
      </c>
    </row>
    <row r="6" spans="1:6" ht="33">
      <c r="A6" s="19">
        <v>2</v>
      </c>
      <c r="B6" s="5" t="s">
        <v>190</v>
      </c>
      <c r="C6" s="36">
        <v>0</v>
      </c>
      <c r="D6" s="36">
        <v>0</v>
      </c>
      <c r="E6" s="36">
        <v>0</v>
      </c>
      <c r="F6" s="36">
        <v>0</v>
      </c>
    </row>
    <row r="7" spans="1:6" ht="49.5">
      <c r="A7" s="19">
        <v>3</v>
      </c>
      <c r="B7" s="5" t="s">
        <v>191</v>
      </c>
      <c r="C7" s="36">
        <v>0</v>
      </c>
      <c r="D7" s="36">
        <v>0</v>
      </c>
      <c r="E7" s="36">
        <v>0</v>
      </c>
      <c r="F7" s="36">
        <v>0</v>
      </c>
    </row>
    <row r="8" spans="1:6" ht="16.5">
      <c r="A8" s="19">
        <v>4</v>
      </c>
      <c r="B8" s="5" t="s">
        <v>192</v>
      </c>
      <c r="C8" s="36">
        <v>24.983</v>
      </c>
      <c r="D8" s="36">
        <v>24.983</v>
      </c>
      <c r="E8" s="36">
        <v>24.983</v>
      </c>
      <c r="F8" s="36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3"/>
  <sheetViews>
    <sheetView zoomScalePageLayoutView="0" workbookViewId="0" topLeftCell="A1">
      <selection activeCell="A21" sqref="A21:H21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105" t="s">
        <v>195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ht="66.75" customHeight="1">
      <c r="A3" s="116" t="s">
        <v>220</v>
      </c>
      <c r="B3" s="116"/>
      <c r="C3" s="116"/>
      <c r="D3" s="117" t="s">
        <v>250</v>
      </c>
      <c r="E3" s="117"/>
      <c r="F3" s="117"/>
      <c r="G3" s="117"/>
      <c r="H3" s="117"/>
      <c r="I3" s="117"/>
      <c r="J3" s="117"/>
      <c r="K3" s="32"/>
    </row>
  </sheetData>
  <sheetProtection/>
  <mergeCells count="3">
    <mergeCell ref="A1:K1"/>
    <mergeCell ref="A3:C3"/>
    <mergeCell ref="D3:J3"/>
  </mergeCells>
  <hyperlinks>
    <hyperlink ref="D3" r:id="rId1" display="http://elsib.ru/ru/o-kompanii/reguliruemye-vidy-deyatelnosti/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2012-01-20T01:56:17Z</cp:lastPrinted>
  <dcterms:created xsi:type="dcterms:W3CDTF">2011-12-16T02:54:03Z</dcterms:created>
  <dcterms:modified xsi:type="dcterms:W3CDTF">2018-06-08T07:16:58Z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